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9d00b13aca87f591/Documentos/Desktop/MPTF PEDAGOGIA - CREDITO/ESTRATEGIA PEDAGOGICA/AJUSTADA _ACELERADORA/VERSION DICIEMBRE 2025/ANEXOS/"/>
    </mc:Choice>
  </mc:AlternateContent>
  <xr:revisionPtr revIDLastSave="9" documentId="8_{68FE28F5-1786-4401-AD0A-CF6B956D25A7}" xr6:coauthVersionLast="47" xr6:coauthVersionMax="47" xr10:uidLastSave="{8C936F89-5996-4EDB-B3B1-977DC3956510}"/>
  <bookViews>
    <workbookView xWindow="-108" yWindow="-108" windowWidth="23256" windowHeight="12456" xr2:uid="{00000000-000D-0000-FFFF-FFFF00000000}"/>
  </bookViews>
  <sheets>
    <sheet name="PILOTOS VIVIENDA GRAL" sheetId="1" r:id="rId1"/>
    <sheet name="RESUMEN AVANCE" sheetId="9" r:id="rId2"/>
  </sheets>
  <definedNames>
    <definedName name="_xlnm.Print_Area" localSheetId="0">'PILOTOS VIVIENDA GRAL'!$A$1:$AA$21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FuKJP76TrZlTa+L92b5uMFVOVpNNgIu/qdeCB03l2i4="/>
    </ext>
  </extLst>
</workbook>
</file>

<file path=xl/calcChain.xml><?xml version="1.0" encoding="utf-8"?>
<calcChain xmlns="http://schemas.openxmlformats.org/spreadsheetml/2006/main">
  <c r="M26" i="1" l="1"/>
  <c r="M27" i="1"/>
  <c r="M25" i="1"/>
  <c r="M23" i="1"/>
  <c r="F28" i="9"/>
  <c r="F23" i="9"/>
  <c r="F11" i="9"/>
  <c r="Y6" i="1"/>
  <c r="Y5" i="1"/>
  <c r="Y10" i="1"/>
  <c r="Y7" i="1"/>
  <c r="Y18" i="1"/>
  <c r="Y11" i="1"/>
  <c r="L8" i="1"/>
  <c r="Y8" i="1" s="1"/>
  <c r="L16" i="1"/>
  <c r="L17" i="1"/>
  <c r="L20" i="1"/>
  <c r="L13" i="1"/>
  <c r="Y13" i="1" s="1"/>
  <c r="L4" i="1"/>
  <c r="L3" i="1"/>
  <c r="L19" i="1"/>
  <c r="J4" i="1"/>
  <c r="J3" i="1"/>
  <c r="J19" i="1"/>
  <c r="J14" i="1"/>
  <c r="J12" i="1"/>
  <c r="J16" i="1"/>
  <c r="J17" i="1"/>
  <c r="J22" i="1"/>
  <c r="J15" i="1"/>
  <c r="Y16" i="1" l="1"/>
  <c r="Y17" i="1"/>
  <c r="Y12" i="1"/>
  <c r="Y19" i="1"/>
  <c r="Y14" i="1"/>
  <c r="Y3" i="1"/>
  <c r="Y22" i="1"/>
  <c r="Y9" i="1"/>
  <c r="Y21" i="1"/>
  <c r="Y4" i="1"/>
  <c r="Y20" i="1"/>
  <c r="Y15" i="1"/>
</calcChain>
</file>

<file path=xl/sharedStrings.xml><?xml version="1.0" encoding="utf-8"?>
<sst xmlns="http://schemas.openxmlformats.org/spreadsheetml/2006/main" count="525" uniqueCount="223">
  <si>
    <t>SI</t>
  </si>
  <si>
    <t>ECOMUN</t>
  </si>
  <si>
    <t>NO</t>
  </si>
  <si>
    <t>CNR COMUNES</t>
  </si>
  <si>
    <t>LAMAR</t>
  </si>
  <si>
    <t>Cuenta con Estudios de prefactibilidad o similares</t>
  </si>
  <si>
    <t>UNIDADES DE VIVIENDA (SOLUCIONES HABITACIONALES)</t>
  </si>
  <si>
    <t>5= 15 o más (según Dcto. AERC)
1= 1 a 14 hogares.</t>
  </si>
  <si>
    <t>Habilitante</t>
  </si>
  <si>
    <t>5= SI
1= NO</t>
  </si>
  <si>
    <t>5= NO
1= SI</t>
  </si>
  <si>
    <t>FORMA ASOCIATIVA</t>
  </si>
  <si>
    <t>ORGANIZACIÓN (COOPERATIVA, ASOCIACIÓN)</t>
  </si>
  <si>
    <t>DEPARTAMENTO</t>
  </si>
  <si>
    <t>MUNICIPIO</t>
  </si>
  <si>
    <t>Subregión PDET</t>
  </si>
  <si>
    <t>CODIGO DANE MUNICIPIO</t>
  </si>
  <si>
    <t>PROVINCIA</t>
  </si>
  <si>
    <t>VEREDA / CORREGIMIENTO / CENTRO POBLADO / BARRIO</t>
  </si>
  <si>
    <t>¿CUENTA CON PREDIO?</t>
  </si>
  <si>
    <t>Intención de la modalidad de vivienda del colectivo (Colectivo - Disperso)</t>
  </si>
  <si>
    <t>VALORACIÓN2</t>
  </si>
  <si>
    <t>Número de hogares que se espera atender</t>
  </si>
  <si>
    <t>VALORACIÓN3</t>
  </si>
  <si>
    <t>Área del predio (Ha) (1Ha = 10.000 m2)</t>
  </si>
  <si>
    <t>Tipo de suelo del predio (rural o urbano)</t>
  </si>
  <si>
    <t>Folio de matrícula inmobiliaria</t>
  </si>
  <si>
    <t>LOCALIZACIÓN (KMZ)</t>
  </si>
  <si>
    <t>VALORACIÓN4</t>
  </si>
  <si>
    <t>VALORACIÓN5</t>
  </si>
  <si>
    <t>VALORACIÓN6</t>
  </si>
  <si>
    <t>PONDERADO</t>
  </si>
  <si>
    <t>RUTA DE GESTIÓN PRIORIZADA</t>
  </si>
  <si>
    <t xml:space="preserve">OBSERVACIONES JURIDICAS PREDIO </t>
  </si>
  <si>
    <t>Caquetá</t>
  </si>
  <si>
    <t>CUENCA DEL CAGUÁN Y PIEDEMONTE CAQUETEÑO</t>
  </si>
  <si>
    <t>CAQUETA</t>
  </si>
  <si>
    <t>Multifamiliar</t>
  </si>
  <si>
    <t>Urbano</t>
  </si>
  <si>
    <t>No</t>
  </si>
  <si>
    <t xml:space="preserve">No </t>
  </si>
  <si>
    <t>Si</t>
  </si>
  <si>
    <t xml:space="preserve">ASOCHAIRA </t>
  </si>
  <si>
    <t>Cartagena del Chairá</t>
  </si>
  <si>
    <t>*Predio "La Argentina" - Vda. Camicaya Alto</t>
  </si>
  <si>
    <t>Nucleada</t>
  </si>
  <si>
    <t>Rural</t>
  </si>
  <si>
    <t>Ficha catastral: 00-01-0004-0179-000</t>
  </si>
  <si>
    <t>https://www.google.com/maps/d/u/5/edit?mid=1bStL2jqea2INsmlYdJI0jTiW8IYU9os&amp;usp=sharing</t>
  </si>
  <si>
    <t xml:space="preserve">OCAD PAZ  (Estructuración técnica) + Alcadía + Gobernación </t>
  </si>
  <si>
    <t xml:space="preserve">Propuesta de donación del predio y avances del proceso
En la reunión celebrada el 30 de octubre de 2024, la Alcaldía del municipio de Puerto Rico propuso formalmente la donación del predio a la organización ASOCAMPER. Para concretar este proceso, se determinó como requisito indispensable el levantamiento topográfico del inmueble, así como la elaboración del diseño urbano correspondiente.
Como parte de este avance, el 30 de noviembre de 2024 se llevó a cabo una visita al municipio que incluyó una reunión con la organización comunitaria, representantes de la Secretaría de Planeación y la misión de verificación. Durante la jornada, también se realizó una inspección en campo del predio, con la participación de todos los actores responsables.
</t>
  </si>
  <si>
    <t xml:space="preserve">COOMULDESNA  FEDERACIÓN EFRAÍN  GUZMÁN </t>
  </si>
  <si>
    <t>Antioquia</t>
  </si>
  <si>
    <t>Anorí</t>
  </si>
  <si>
    <t>BAJO CAUCA Y NORDESTE ANTIOQUEÑO</t>
  </si>
  <si>
    <t>NORDESTE</t>
  </si>
  <si>
    <t xml:space="preserve">La Manga </t>
  </si>
  <si>
    <t>003-2233</t>
  </si>
  <si>
    <t>https://www.google.com/maps/d/u/5/edit?mid=1v8UWtRgRjwIHNLMaGRwI7e8i-XUi-M0&amp;usp=sharing</t>
  </si>
  <si>
    <t>Autoconstrución + Cooperación Int. + Viva Antioquia + Alcaldía
La iniciativa ha recibido recursos de cooperación internacional a través de la agencia Hábitat Cite, que ha destinado cuatrocientos millones de pesos para la estructuración de estudios técnicos  y el desarrollo detallado del proyecto.
Estos estudios se fundamentan en la prefactibilidad existente, que contempla 113 unidades habitacionales, aunque con un alcance ajustado a 28 soluciones.
Siguiendo los lineamientos de la agencia, la propuesta se basa en un modelo de vivienda nucleada y autoconstrucción asistida.
Se gestionó una consulta técnica ante la Secretaría de Planeación del municipio de Anorí con el objetivo de obtener la licencia urbanística necesaria para la construcción inicial de cuatro unidades piloto.
VIVA Antioquia ha manifestado interés en contribuir a la estructuración integral del proyecto, respaldándose en los estudios de prefactibilidad previamente elaborados.
Además, la Agencia Hábitat Cite estableció una mesa técnica interinstitucional con el fin de formalizar un acuerdo de voluntades entre las entidades involucradas.</t>
  </si>
  <si>
    <t>Los estudios de prefactibilidad elaborados por el PNUD y la UNAL no incluyen un modelo urbanístico de ocupación, pero presentan un concepto de viabilidad para el uso del predio La Manga, que tiene una extensión total de 27 hectáreas y 8,353 m². De esta superficie, 26.05 hectáreas (93.1%) se consideran no urbanizables debido a la presencia de áreas forestales protectoras, retiros hídricos y zonas con amenaza geotécnica. Solo 1.78 hectáreas (6.6%) corresponden a áreas libres de afectaciones.
Adicionalmente, la UNAL identificó la necesidad de realizar obras de mitigación obligatorias para habilitar zonas clasificadas con amenaza media de movimientos en masa. Estas intervenciones permitirían incrementar el área neta urbanizable en 2.92 hectáreas, logrando así una distribución final del suelo del predio: 4.70 hectáreas urbanizables (16.9% del área total, sumando zonas urbanizables y condicionadas) y 23.14 hectáreas no urbanizables (83.1%).
Esta propuesta garantiza que las decisiones sobre el uso del suelo respeten las consideraciones ambientales, técnicas y normativas, alineándose con los principios de sostenibilidad y seguridad establecidos en el proyecto.</t>
  </si>
  <si>
    <t>FEDEAGROPAZ</t>
  </si>
  <si>
    <t xml:space="preserve">Huila </t>
  </si>
  <si>
    <t>&lt;No Aplica PDET&gt;</t>
  </si>
  <si>
    <t>NORTE</t>
  </si>
  <si>
    <t xml:space="preserve">Rural </t>
  </si>
  <si>
    <t>OCAD PAZ  (Estructuración técnica) + Alcadía + Gobernación + Promotor inmobiliario</t>
  </si>
  <si>
    <t>El proyecto cuenta con los siguientes aportes para su desarrollo:
Departamento del Huila: Contribuye con $1.500.000.000.
UIAP: Aporta $1.500.000.000 adicionales.
Municipio de Neiva: Ofrece el predio como subsidio en especie y un aporte económico adicional a través de subsidios municipales.
FONVIHUILA: Proporciona apoyo técnico para la estructuración del proyecto y aportes financieros aún por determinar.
Gobierno Nacional: Financia el proyecto mediante subsidios del programa Mi Casa Ya a través del MVCT.</t>
  </si>
  <si>
    <t>FUNREAL</t>
  </si>
  <si>
    <t>Huila</t>
  </si>
  <si>
    <t>Algeciras</t>
  </si>
  <si>
    <t xml:space="preserve">Lote Alcaldía - Lote No 1 Barrio Villa del Prado  CIUDADELA EDÉN DE PAZ </t>
  </si>
  <si>
    <t>200-243859</t>
  </si>
  <si>
    <t>https://www.google.com/maps/d/u/5/edit?mid=1Ia0iONsR0qCG5UEx2Pb0n-ACWlDCU4o&amp;usp=sharing</t>
  </si>
  <si>
    <t>En el proceso de estructuración y cierre financiero del proyecto, orientado a la construcción de 77 soluciones habitacionales en el Municipio de Algeciras, participan la Gobernación del Huila, FONVIHUILA y el Municipio de Algeciras. Estas entidades formalizaron su colaboración mediante un acta de concertación firmada el 15 de julio de 2024. Este acuerdo establece las bases para la formulación y ejecución de proyectos de vivienda urbana nueva, bajo la coordinación técnica de FONVIHUILA.
De las 77 soluciones habitacionales previstas, 40 estarán destinadas específicamente a personas en proceso de reincorporación, promoviendo su integración social y económica. Las contribuciones de cada entidad son las siguientes:
Gobernación del Huila: Proporciona recursos técnicos, administrativos y financieros, incluyendo la asignación de 40 subsidios de vivienda.
Municipio de Algeciras: Aporta un terreno como subsidio en especie, destinado a la construcción de las viviendas.
FONVIHUILA: Lidera la asesoría técnica y gestiona la aprobación de los recursos necesarios para el proyecto.
La Nación: Apoya el financiamiento del proyecto a través de la bolsa de recursos del OCAD PAZ.</t>
  </si>
  <si>
    <t>FEDERACIONES</t>
  </si>
  <si>
    <t xml:space="preserve">Valle </t>
  </si>
  <si>
    <t>Cali</t>
  </si>
  <si>
    <t>SUR</t>
  </si>
  <si>
    <t xml:space="preserve">Secretaria de Viivienda Social y Hábitat de Cali + ARN  - SAE
La iniciativa cuenta con el acompañamiento de la Alcaldía de Cali.
Se cuenta con los subsidios del programa Mi Casa Ya, alrededor de 30 SMLV.
Existe la posibilidad de integrar el subsidio de vivienda ofrecido por la Alcaldía de Cali, alrededor de 20 SMLV.
La población firmante (el foco del proyecto) puede acceder al subsidio complementario en el Decreto 650 de 2022, alrededor de 30 SMLV.
La gestión del predio está siendo coordinada por la ARN, con el apoyo de la SAE. Actualmente, se encuentra pendiente la definición del polígono, basada en las opciones que la Alcaldía de Cali se comprometió a enviar para su revisión por parte del equipo jurídico de la ARN a nivel central.
Existe la posibilidad de integrar el subsidio de vivienda ofrecido por la Alcaldía de Cali, alrededor de 20 SMLV.
Formalizar un convenio entre las entidades involucradas para la estructuración integral del proyecto, el cual cuente con un equipo técnico y jurídico por parte de cada entidad.
</t>
  </si>
  <si>
    <t>La gestión del predio está siendo coordinada por la ARN, con el apoyo de la SAE. Actualmente, se encuentra pendiente la definición del polígono, basada en las opciones que la Alcaldía de Cali se comprometió a enviar para su revisión por parte del equipo jurídico de la ARN a nivel central.</t>
  </si>
  <si>
    <t xml:space="preserve">AMDC </t>
  </si>
  <si>
    <t>Sucre</t>
  </si>
  <si>
    <t>Ovejas</t>
  </si>
  <si>
    <t>MONTES DE MARÍA</t>
  </si>
  <si>
    <t>MONTES DE MARIA</t>
  </si>
  <si>
    <t>Finca Damasco, corregimiento El FLoral</t>
  </si>
  <si>
    <t>342-109</t>
  </si>
  <si>
    <t>Tierras: ANT - SAE</t>
  </si>
  <si>
    <r>
      <t xml:space="preserve">El predio tiene naturaleza jurídica privada, ya que tiene títulos traslaticios de dominio registrados antes de 1974, destacándose la escritura pública No. 223 de 1969, que protocoliza la compraventa entre Manuel Fontalvo y Arquímedes Mercado. Posteriormente, fue adquirido por el INCODER y adjudicado a particulares como Unidades Agrícolas Familiares, cumpliendo con los requisitos de la Ley 160 de 1994.
En cuanto a los gravámenes, se reporta una solicitud en fase administrativa para el ingreso al Registro de Tierras Despojadas y Abandonadas Forzosamente (RTDAF), que terminó sin éxito, pues la solicitud fue cancelada. También se registró una medida cautelar sobre enajenaciones por riesgo de desplazamiento forzado, que fue posteriormente cancelada. Estas anotaciones sugieren que el predio estuvo involucrado en el conflicto armado, con posibles implicaciones para futuras solicitudes de restitución de tierras. Además, se mencionó la apertura de un procedimiento de ordenamiento social de la propiedad rural por parte de la ANT, aunque no se especifica claramente su naturaleza.
Titularidad del inmueble: Los titulares del predio son personas naturales, y no hay personas jurídicas (asociaciones, fundaciones, etc.) con derechos sobre el predio.
</t>
    </r>
    <r>
      <rPr>
        <sz val="12"/>
        <color rgb="FFFF0000"/>
        <rFont val="Calibri"/>
        <family val="2"/>
        <scheme val="major"/>
      </rPr>
      <t>Alerta: Es importante vigilar la posible reactivación de solicitudes para el ingreso al RTDAF debido a la vinculación del predio con hechos de despojo forzado. Además, la medida de la ANT requiere mayor claridad para comprender su alcance y las posibles implicaciones para la titularidad del inmueble.
En este sentido, se puede inferir que, actualmente, el predio presenta gravámenes y limitaciones, los cuales se derivan de las anotaciones registradas en el certificado de tradición y libertad. En consecuencia, se concluye que el predio carece de un proceso de adjudicación ante la ANT. Por lo tanto, la organización debe presentar una solicitud formal ante dicha entidad para iniciar el trámite correspondien</t>
    </r>
    <r>
      <rPr>
        <sz val="12"/>
        <color rgb="FF000000"/>
        <rFont val="Calibri"/>
        <family val="2"/>
        <scheme val="major"/>
      </rPr>
      <t xml:space="preserve">t
</t>
    </r>
  </si>
  <si>
    <t>Tolima</t>
  </si>
  <si>
    <t>Chaparral</t>
  </si>
  <si>
    <t>SUR DEL TOLIMA</t>
  </si>
  <si>
    <t>Lote 4 Urbanización Villa del Carmen</t>
  </si>
  <si>
    <t>355-60086</t>
  </si>
  <si>
    <t>Cauca</t>
  </si>
  <si>
    <t>CENTRO</t>
  </si>
  <si>
    <t>El Puajil</t>
  </si>
  <si>
    <t xml:space="preserve">Estación piscícola la macarena </t>
  </si>
  <si>
    <t>420-60896</t>
  </si>
  <si>
    <t>Bien fiscal patrimonial de la ANT. Según las reuniones de seguimiento que se han hecho sobre este predio, el inmueble no será entregado a la forma asociativa ASOMEP, sino a ASOSDEPAZ, razón por la cual se genera la alerta correspondiente al equipo de vivienda. La entrega del predio se tiene programada para el 19/09/24.</t>
  </si>
  <si>
    <t>COOARANPAZ</t>
  </si>
  <si>
    <t>Tuluá</t>
  </si>
  <si>
    <t xml:space="preserve">COODECOR </t>
  </si>
  <si>
    <t>Risaralda</t>
  </si>
  <si>
    <t>Pueblo Rico</t>
  </si>
  <si>
    <t>TRES - VERTIENTE DEL PACIFICO</t>
  </si>
  <si>
    <t>Predio "El Motor" - Vda. Santa Cecilia</t>
  </si>
  <si>
    <t>292-5927</t>
  </si>
  <si>
    <t>• Sana posesión. *El predio “La Argentina” sería el de mayor extensión, con matrícula inmobiliaria No. 420-67348. Pendiente desenglobe y registro. El predio es de la forma asociativa. 
• El predio “El Motor” haría parte de un consejo comunitario. El predio es de la cooperativa. 
• Se tiene expectativa de otro predio para vivienda en La Virginia (Risaralda) de 170 has, el cual está en proceso de adjudicación por ANT. Sería para 11 PER.</t>
  </si>
  <si>
    <t>ASAAB - ARIARI</t>
  </si>
  <si>
    <t>Meta</t>
  </si>
  <si>
    <t>Granada</t>
  </si>
  <si>
    <t>ARIARI</t>
  </si>
  <si>
    <t xml:space="preserve"> COOMUCOM</t>
  </si>
  <si>
    <t>Putumayo</t>
  </si>
  <si>
    <t>Puerto Guzmán</t>
  </si>
  <si>
    <t>PUTUMAYO</t>
  </si>
  <si>
    <t>El Prado</t>
  </si>
  <si>
    <t xml:space="preserve"> 440-33935</t>
  </si>
  <si>
    <t>En relación con el tema de vivienda, el líder de la organización COOMUCOM informó que posee un predio en calidad de comodato en el municipio de Puerto Guzmán, departamento del Putumayo. Este predio, aunque ha sido útil para las actividades de la organización, presenta limitaciones que impiden el desarrollo de iniciativas habitacionales a largo plazo. En respuesta, el equipo de Tierras y Vivienda señaló que no es posible gestionar ninguna iniciativa de vivienda sobre un predio que no haya sido adjudicado al colectivo o que no acredite la titularidad de quien lo ocupa. · Por esta razón, se propuso analizar un predio contiguo denominado "El Prado", identificado con la matrícula inmobiliaria 440-33935. Este predio cuenta con una extensión de 21.2 hectáreas y está sujeto a un proceso de sucesión notarial que actualmente está a cargo del colectivo. · Para avanzar en este proceso, la organización se compromete a iniciar el trámite de sucesión notarial, el cual es un paso crucial para regularizar la titularidad del predio. Este proceso permitirá a la organización retomar la evaluación comercial del terreno, lo que es esencial para determinar su viabilidad como opción de adquisición. · El equipo de Tierras y Vivienda ha expresado su disposición para colaborar en la evaluación de "El Prado", analizando aspectos fundamentales como el uso permitido, la infraestructura existente, la disponibilidad de servicios públicos y cualquier restricción ambiental que pueda afectar el desarrollo de proyectos de vivienda. Esta colaboración tiene como objetivo garantizar que, una vez completado el proceso de sucesión, la organización esté en condiciones de avanzar en la adquisición del predio y comenzar a planificar el desarrollo de viviendas adecuadas para sus miembros</t>
  </si>
  <si>
    <t>COOMOHEROES</t>
  </si>
  <si>
    <t>Chocó</t>
  </si>
  <si>
    <t>Quibdó</t>
  </si>
  <si>
    <t>ATRATO</t>
  </si>
  <si>
    <t>Vía Quibdó - Yuto kilometro 8</t>
  </si>
  <si>
    <t>180-16275</t>
  </si>
  <si>
    <t>ASOTUHEPAZ</t>
  </si>
  <si>
    <t>Cundinamarca</t>
  </si>
  <si>
    <t>Viotá</t>
  </si>
  <si>
    <t>ASO ENLACE COMUNITARIO</t>
  </si>
  <si>
    <t xml:space="preserve">Timbío </t>
  </si>
  <si>
    <t>Verada Las Cruces</t>
  </si>
  <si>
    <t>120-170217</t>
  </si>
  <si>
    <t>Tras la revisión de los folios de matrícula inmobiliaria 120-170207 y su folio matriz, el 120-93560, se constató que ambos presentan registros asociados a una falsa tradición derivada de una compraventa de derechos y acciones hereditarias. Este hecho constituye un posible incumplimiento del artículo 48 de la Ley 160 de 1994, que establece el marco jurídico para los terrenos baldíos en Colombia. En consecuencia, se presume que el inmueble en cuestión podría ser considerado baldío, es decir, propiedad de la Nación y sujeto a un régimen jurídico especial que limita su disposición y uso.
Ante esta situación, se sugiere al colectivo proceder con los trámites necesarios para llevar a cabo el saneamiento predial del lote. Este proceso incluye, entre otros aspectos, activar la ruta de aclaración y adjudicación ante la Agencia Nacional de Tierras (ANT). Dichas acciones tienen como finalidad regularizar la situación jurídica del predio, clarificar su naturaleza como bien baldío o privado, y garantizar el cumplimiento de las disposiciones legales aplicables, en especial aquellas destinadas a proteger los derechos de acceso a la tierra de poblaciones vulnerables y promover su uso adecuado según los fines sociales y ecológicos establecidos por la ley.
Es fundamental que el colectivo articule sus esfuerzos con la ANT y otros entes competentes para avanzar de manera eficiente en la regularización del lote, asegurando así su inclusión en los procesos administrativos y legales que permitan una resolución definitiva de la situación jurídica del inmueble.</t>
  </si>
  <si>
    <t xml:space="preserve">ASOMEPP - AMURPAZ </t>
  </si>
  <si>
    <t xml:space="preserve">El Puajil </t>
  </si>
  <si>
    <t>Rivera</t>
  </si>
  <si>
    <t>ASPRO-ORIMETA</t>
  </si>
  <si>
    <t xml:space="preserve">Meta </t>
  </si>
  <si>
    <t xml:space="preserve">Puerto Rico </t>
  </si>
  <si>
    <t>MACARENA - GUAVIARE</t>
  </si>
  <si>
    <t xml:space="preserve">Vereda Caño La Torre - El Remanso </t>
  </si>
  <si>
    <t>236-49157</t>
  </si>
  <si>
    <t>&lt;Document id="_8256000300020011000_CV" xsi:schemaLocation="http://www.opengis.net/kml/2.2 http://schemas.opengis.net/kml/2.2.0/ogckml22.xsd http://www.google.com/kml/ext/2.2 http://code.google.com/apis/kml/schema/kml22gx.xsd"&gt;</t>
  </si>
  <si>
    <t>Anotación No. 007
Fecha: 30-05-2024
Radicación: 2024-236-6-4061
Documento: Resolución 228 del 26-04-2024, emitida por la Sociedad de Activos Especiales S.A.S. (SAE), Bogotá, D.C.
Especificación:
Modo de adquisición: Código 01014 - Transferencia de dominio para enajenación temprana
De: Sociedad de Activos Especiales (SAE)
A: Fondo para la Rehabilitación, Inversión Social y Lucha contra el Crimen Organizado (FRISCO)</t>
  </si>
  <si>
    <t>PIEDEMONTE</t>
  </si>
  <si>
    <t>Puerto Asis</t>
  </si>
  <si>
    <t>Habilitante 5= SI
1= NO</t>
  </si>
  <si>
    <t>¿Cuenta con acueducto urbano o veredal o cercano?</t>
  </si>
  <si>
    <t>¿Cuenta con vías de acceso?</t>
  </si>
  <si>
    <t>VALORACIÓN 1</t>
  </si>
  <si>
    <t>DIVERSAS *</t>
  </si>
  <si>
    <t>Florencia</t>
  </si>
  <si>
    <t>MEDIO Y BAJO CAGUAN</t>
  </si>
  <si>
    <t xml:space="preserve">Plan Parcial La Gloria </t>
  </si>
  <si>
    <t>https://earth.google.com/web/@1.60967999,-75.62431188,265.93353467a,931.47026327d,35y,-41.04760662h,2.33074059t,359.9999r/data=CgRCAggBOgMKATBCAggASggI3ZiXgwMQAA?utm_source=earth7&amp;utm_campaign=vine&amp;hl=es-419</t>
  </si>
  <si>
    <t xml:space="preserve">5=Nucleada Rural ETCR
4 =Rural Nucleada NAR
3= Dispersa Rural
2= Multifamiliar  urbana 
1=Unifamiliar   
</t>
  </si>
  <si>
    <t xml:space="preserve">Ibague </t>
  </si>
  <si>
    <t>Sector El Salado</t>
  </si>
  <si>
    <t>•	Número de soluciones proyectadas: 250 (120 firmantes de paz + 130 familias víctimas).
•	Población beneficiaria: Familias firmantes del Acuerdo y familias de la Mesa de Víctimas.
•	Predio: Lote urbano de 27.000 m² ubicado en el sector El Salado, aportado por la Empresa Gestora Urbana (EGU).
Estado actual:
•	Convenio en estructuración entre la Empresa Gestora Urbana (EGU) Ibagué y la ARN.
•	La Sociedad de Ingenieros del Tolima manifestó apoyo en estudios técnicos y financieros.
•	Gobernación del Tolima expresó interés en concurrir con recursos.
Próximos pasos:
•	Avanzar en estudios técnicos, urbanísticos y en la búsqueda de cierre financiero 
•	Formalizar convenios con la Gobernación y entidades nacionales para viabilizar inicio de obra.</t>
  </si>
  <si>
    <t>COOAGROPAZ  (120) + VICTIMAS (130)</t>
  </si>
  <si>
    <t>CORTURENACER (45) + VICTIMAS (55)</t>
  </si>
  <si>
    <t>•	Número de soluciones proyectadas: 100 (45 familias firmantes + 55 familias víctimas).
•	Población beneficiaria: Familias firmantes y familias víctimas del conflicto.
•	Predio: Lote urbano de 18.000 m² aportado por la Alcaldía.
Estado actual:
•	Levantamiento topográfico inicial adelantado por Alcaldía y ARN.
•	Prediseño urbanístico para 100 viviendas (lotes de 6x10 m) elaborado por la Sociedad de Ingenieros del Tolima (STI).
•	Diseño en revisión y ajuste por Planeación Municipal.
Próximos pasos:
•	Suscripción de convenio técnico con la Universidad de Ibagué para estructuración técnica y financiera.
•	Definir concurrencia de recursos con Alcaldía y actores institucionales
Se ha identificado la necesidad de detallar con mayor precisión las condiciones técnicas del proyecto, especialmente en aspectos normativos, ambientales y de saneamiento predial del lote donde se ubica la iniciativa. En este contexto, resulta fundamental articular esfuerzos con la Alcaldía municipal y la Gobernación del Tolima para definir los alcances formales del apoyo de las entidades territoriales, así como para avanzar en el proceso de estructuración técnica y financiera del proyecto.
De acuerdo con la Gobernación, a través de la Secretaría de Infraestructura, la iniciativa debe originarse en el municipio, para posteriormente ser presentada al banco de proyectos de la Gobernación y evaluada. Luego, se remite a la Secretaría de Planeación de la Gobernación para su viabilidad. En este sentido, es importante considerar el cierre financiero propuesto.
La Alcaldía señala la existencia de restricciones en altura para el desarrollo del proyecto, debido a la proximidad al aeropuerto, lo que limita la construcción de edificaciones multifamiliares en altura. Además, la propuesta municipal se enfoca exclusivamente en el predio, sin incluir la estructuración técnica requerida. En este contexto, se considera esencial integrar estos aspectos en la planificación. Por lo tanto, es necesario explorar alternativas de financiación, como el OCAD Paz, para abordar la viabilidad técnica de la propuesta. De igual manera, una opción adicional para la estructuración es la identificación de aliados privados aprobados que contribuyan al proceso.
Previo a esto, la Alcaldía propone efectuar la donación del predio a título gratuito al colectivo. Para formalizar este proceso, será necesario presentar una solicitud escrita por parte de la entidad organizativa. Posteriormentem se podrá recurrir a un gestor inmobiliario local privado para identificar posibles actores que puedan encargarse de la estructuración del proyecto.</t>
  </si>
  <si>
    <t>FEDEAGROPAZ - COOAGROPAZ</t>
  </si>
  <si>
    <t>Se identifican 88 lotes de 90 m², ubicados cerca de la biblioteca 
de la Urbanización La Gloria, con acceso a servicios y viabilidad de licenciamiento. Estos predios podrían destinarse a un proyecto habitacional para población en reincorporación, bajo las siguientes condiciones:
Censo actualizado de firmantes y formas organizativas.
Acompañamiento técnico y financiero de la ARN para un proyecto de 30 a 60 viviendas en modalidad de autogestión y autoconstrucción.
Asignación de lotes en especie por parte del municipio (Secretaria de Vivienda), sujeta a disponibilidad de suelo habilitado dentro del plan parcial.</t>
  </si>
  <si>
    <t>El municipio de Villanueva ha dispuesto un terreno de 3 hectáreas como subsidio en especie, el cual incluye la individualización de los predios.
El proyecto se desarrollará bajo la modalidad de autogestión y autoconstrucción, contando con disponibilidad de servicios públicos y acceso a equipamientos urbanos.
Actualmente se proyecta la suscripción de un memorando de entendimiento entre la Agencia para la Reincorporación y la Normalización (ARN) y la Alcaldía Municipal de Villanueva, con el objetivo de habilitar el suelo y formalizar la donación de los predios</t>
  </si>
  <si>
    <t>ASOCIACION FIRMANTES DE PAZ POR EL CAMBIO</t>
  </si>
  <si>
    <t xml:space="preserve">Guajira </t>
  </si>
  <si>
    <t>Villanueva</t>
  </si>
  <si>
    <t>Sierra Nevada – Perijá</t>
  </si>
  <si>
    <t>Sur de La Guajira</t>
  </si>
  <si>
    <t xml:space="preserve">Universidad de la Guajira </t>
  </si>
  <si>
    <t>https://earth.google.com/web/search/Villanueva+-La+Guajira-,+Villanueva,+La+Guajira+SEDE+UNIVERSIDAD+DE+LA+GUAJIRA/@10.61466418,-72.96288028,237.25667476a,1091.33710588d,35y,-0h,0t,0r/data=CiwiJgokCccN-kFQNSVAEWkkkP4nLCVAGT_cSj7vPVLAIU_nk99iQFLAQgIIAToDCgEwQgIIAEoICN2Yl4MDEAA?utm_source=earth7&amp;utm_campaign=vine&amp;hl=es-419&amp;authuser=0</t>
  </si>
  <si>
    <t>Dispersa Rural</t>
  </si>
  <si>
    <t>BAJO PUTUMAYO</t>
  </si>
  <si>
    <t>5=SI Cuenta con predio
3= En proceso Carta y/o memorando de entendimiento Alcaldía 
1= No cuenta</t>
  </si>
  <si>
    <t xml:space="preserve">Unifamiliar </t>
  </si>
  <si>
    <t>Rural Nucleada NAR</t>
  </si>
  <si>
    <t>Traslado ETCR La Pradera.</t>
  </si>
  <si>
    <t>PUERTO ASIS - PUTUMAYO: Apoyar el levantamiento y desenglobe de 5 hectáreas dentro del predio Los Pomos, ofertado por el Municipio de Puerto Asís para el proyecto de traslado del ETCR La Pradera, componente de vivienda. El municipio se encuentra en cumplimiento de dos tareas previas a la realización del trabajo técnico de campo: 1) Determinación con la autoridad ambiental (Corpoamazonía sobre las áreas de afectación por condicionantes ambientales) 2) trámite de facultades ante el Concejo Municipal para la destinación de las 5 hectáreas al traslado del ETCR. Una vez se cumplan estos trámites se procederá al trabajo de campo</t>
  </si>
  <si>
    <t>442-57248</t>
  </si>
  <si>
    <t>ASOSDEPAZ</t>
  </si>
  <si>
    <t xml:space="preserve">Neiva - “Reservas de San Luis” </t>
  </si>
  <si>
    <t>“Reservas de San Luis” – Neiva</t>
  </si>
  <si>
    <t>OCAD PAZ  (Estructuración técnica) + Alcaldía + Gobernación + Promotor inmobiliario</t>
  </si>
  <si>
    <t>Acevedo</t>
  </si>
  <si>
    <t>ZOMAC</t>
  </si>
  <si>
    <t>Predio contiguo Colegio José Acevedo y Gomez</t>
  </si>
  <si>
    <t>206-2134</t>
  </si>
  <si>
    <t xml:space="preserve">Argentina </t>
  </si>
  <si>
    <t xml:space="preserve">Torres de Paz </t>
  </si>
  <si>
    <t>204-41871</t>
  </si>
  <si>
    <t>SENA - Centro Agroforestal y Acuícola Arapaima</t>
  </si>
  <si>
    <t xml:space="preserve">Lote Alcaldía - Lote No 1  CIUDADELA EDÉN DE PAZ </t>
  </si>
  <si>
    <t>C. Chairá</t>
  </si>
  <si>
    <t xml:space="preserve">Prefactibilidad </t>
  </si>
  <si>
    <t xml:space="preserve"> ARN</t>
  </si>
  <si>
    <t>Priorizado</t>
  </si>
  <si>
    <t>ARN</t>
  </si>
  <si>
    <t>FONVIHUILA</t>
  </si>
  <si>
    <t>ART</t>
  </si>
  <si>
    <t>ANT</t>
  </si>
  <si>
    <t xml:space="preserve"> PNUD - ARN </t>
  </si>
  <si>
    <t>ALCALDIA</t>
  </si>
  <si>
    <t>Suelo – Cesión y transferencia a título gratuito; aportes mediante subsidio o en especie</t>
  </si>
  <si>
    <t xml:space="preserve">Ibagué </t>
  </si>
  <si>
    <t>Puerto Asís</t>
  </si>
  <si>
    <t>Área de Expansión urbana municipio de El Paujil</t>
  </si>
  <si>
    <t xml:space="preserve">Topografía </t>
  </si>
  <si>
    <t xml:space="preserve">Posible financiación </t>
  </si>
  <si>
    <t>Predio contiguo Colegio José Acevedo y Gómez</t>
  </si>
  <si>
    <t xml:space="preserve">Priorizado por MVCT - Asistencia técnica </t>
  </si>
  <si>
    <t>Ajustes técnicos - Nueva convocatoria - Concordancia PATR</t>
  </si>
  <si>
    <t xml:space="preserve">Entrega Topografía - carta de entendimiento </t>
  </si>
  <si>
    <t>Verificación topografía - Prefactibilidad ARN</t>
  </si>
  <si>
    <t>Carta de entendimiento  - Prefactibilidad ARN</t>
  </si>
  <si>
    <t>Levantamiento topográfico -  Memorando entendimiento SIT</t>
  </si>
  <si>
    <t xml:space="preserve">Gestiones estrategicas a desarollar </t>
  </si>
  <si>
    <t>Articulacion concureecnia cierre financiero (MUN + MVCT + ARN)</t>
  </si>
  <si>
    <t>Solicitud financiamiento MVCT</t>
  </si>
  <si>
    <t>Requiere Plan Parcial - Gestora Urbana</t>
  </si>
  <si>
    <t>SIT-ARN-UIBAGUE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</si>
</sst>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2"/>
      <name val="Calibri"/>
      <family val="2"/>
      <scheme val="major"/>
    </font>
    <font>
      <sz val="12"/>
      <color rgb="FF000000"/>
      <name val="Calibri"/>
      <family val="2"/>
      <scheme val="major"/>
    </font>
    <font>
      <sz val="12"/>
      <color theme="1"/>
      <name val="Calibri"/>
      <family val="2"/>
      <scheme val="major"/>
    </font>
    <font>
      <u/>
      <sz val="12"/>
      <color theme="10"/>
      <name val="Calibri"/>
      <family val="2"/>
      <scheme val="major"/>
    </font>
    <font>
      <sz val="12"/>
      <color rgb="FFFF0000"/>
      <name val="Calibri"/>
      <family val="2"/>
      <scheme val="major"/>
    </font>
    <font>
      <b/>
      <sz val="12"/>
      <color theme="8" tint="-0.249977111117893"/>
      <name val="Calibri"/>
      <family val="2"/>
      <scheme val="major"/>
    </font>
    <font>
      <sz val="8"/>
      <name val="Calibri"/>
      <family val="2"/>
      <scheme val="minor"/>
    </font>
    <font>
      <sz val="12"/>
      <color theme="1"/>
      <name val="Calibri"/>
      <family val="2"/>
      <scheme val="minor"/>
    </font>
    <font>
      <b/>
      <sz val="12"/>
      <color rgb="FF000000"/>
      <name val="Calibri"/>
      <family val="2"/>
      <scheme val="maj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999"/>
        <bgColor indexed="64"/>
      </patternFill>
    </fill>
    <fill>
      <patternFill patternType="solid">
        <fgColor rgb="FF92D05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8" fillId="0" borderId="0" xfId="0" applyFont="1" applyAlignment="1">
      <alignment horizontal="left" vertical="center" wrapText="1"/>
    </xf>
    <xf numFmtId="0" fontId="11" fillId="3" borderId="0" xfId="0" applyFont="1" applyFill="1" applyAlignment="1">
      <alignment horizontal="center" vertical="center" wrapText="1"/>
    </xf>
    <xf numFmtId="0" fontId="7" fillId="4" borderId="1" xfId="0" applyFont="1" applyFill="1" applyBorder="1" applyAlignment="1">
      <alignment horizontal="left" vertical="center"/>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readingOrder="1"/>
    </xf>
    <xf numFmtId="164" fontId="11" fillId="3" borderId="3" xfId="0" applyNumberFormat="1" applyFont="1" applyFill="1" applyBorder="1" applyAlignment="1">
      <alignment horizontal="center" vertical="center" wrapText="1" readingOrder="1"/>
    </xf>
    <xf numFmtId="0" fontId="4" fillId="5" borderId="1" xfId="0" applyFont="1" applyFill="1" applyBorder="1" applyAlignment="1">
      <alignment vertical="center"/>
    </xf>
    <xf numFmtId="0" fontId="7" fillId="5" borderId="1" xfId="0" applyFont="1" applyFill="1" applyBorder="1" applyAlignment="1">
      <alignment horizontal="left" vertical="center" readingOrder="1"/>
    </xf>
    <xf numFmtId="0" fontId="3" fillId="5" borderId="1" xfId="0" applyFont="1" applyFill="1" applyBorder="1" applyAlignment="1">
      <alignment vertical="center"/>
    </xf>
    <xf numFmtId="0" fontId="6" fillId="5" borderId="1" xfId="0" applyFont="1" applyFill="1" applyBorder="1" applyAlignment="1">
      <alignment horizontal="left" vertical="center"/>
    </xf>
    <xf numFmtId="164" fontId="7" fillId="5" borderId="1" xfId="0" applyNumberFormat="1" applyFont="1" applyFill="1" applyBorder="1" applyAlignment="1">
      <alignment horizontal="left" vertical="center" readingOrder="1"/>
    </xf>
    <xf numFmtId="0" fontId="9" fillId="5" borderId="1" xfId="1" applyFont="1" applyFill="1" applyBorder="1" applyAlignment="1">
      <alignment horizontal="left" vertical="center" readingOrder="1"/>
    </xf>
    <xf numFmtId="0" fontId="6" fillId="5" borderId="0" xfId="0" applyFont="1" applyFill="1" applyAlignment="1">
      <alignment horizontal="left" vertical="center" wrapText="1"/>
    </xf>
    <xf numFmtId="0" fontId="7" fillId="6" borderId="1" xfId="0" applyFont="1" applyFill="1" applyBorder="1" applyAlignment="1">
      <alignment horizontal="left" vertical="center" readingOrder="1"/>
    </xf>
    <xf numFmtId="0" fontId="6" fillId="6" borderId="1" xfId="0" applyFont="1" applyFill="1" applyBorder="1" applyAlignment="1">
      <alignment horizontal="left" vertical="center"/>
    </xf>
    <xf numFmtId="164" fontId="7" fillId="6" borderId="1" xfId="0" applyNumberFormat="1" applyFont="1" applyFill="1" applyBorder="1" applyAlignment="1">
      <alignment horizontal="left" vertical="center" readingOrder="1"/>
    </xf>
    <xf numFmtId="0" fontId="4" fillId="4" borderId="1" xfId="0" applyFont="1" applyFill="1" applyBorder="1" applyAlignment="1">
      <alignment vertical="center"/>
    </xf>
    <xf numFmtId="0" fontId="7" fillId="4" borderId="1" xfId="0" applyFont="1" applyFill="1" applyBorder="1" applyAlignment="1">
      <alignment horizontal="left" vertical="center" readingOrder="1"/>
    </xf>
    <xf numFmtId="0" fontId="6" fillId="4" borderId="1" xfId="0" applyFont="1" applyFill="1" applyBorder="1" applyAlignment="1">
      <alignment horizontal="left" vertical="center"/>
    </xf>
    <xf numFmtId="164" fontId="7" fillId="4" borderId="1" xfId="0" applyNumberFormat="1" applyFont="1" applyFill="1" applyBorder="1" applyAlignment="1">
      <alignment horizontal="left" vertical="center" readingOrder="1"/>
    </xf>
    <xf numFmtId="0" fontId="6" fillId="4" borderId="0" xfId="0" applyFont="1" applyFill="1" applyAlignment="1">
      <alignment horizontal="left" vertical="center" wrapText="1"/>
    </xf>
    <xf numFmtId="0" fontId="9" fillId="4" borderId="1" xfId="1" applyFont="1" applyFill="1" applyBorder="1" applyAlignment="1">
      <alignment horizontal="left" vertical="center" readingOrder="1"/>
    </xf>
    <xf numFmtId="0" fontId="7" fillId="5" borderId="1" xfId="0" applyFont="1" applyFill="1" applyBorder="1" applyAlignment="1">
      <alignment horizontal="left" vertical="center"/>
    </xf>
    <xf numFmtId="0" fontId="5" fillId="5" borderId="1" xfId="1" applyFill="1" applyBorder="1" applyAlignment="1">
      <alignment horizontal="left" vertical="center" readingOrder="1"/>
    </xf>
    <xf numFmtId="0" fontId="2" fillId="5" borderId="1" xfId="0" applyFont="1" applyFill="1" applyBorder="1" applyAlignment="1">
      <alignment vertical="center"/>
    </xf>
    <xf numFmtId="0" fontId="11" fillId="3" borderId="1" xfId="0" applyFont="1" applyFill="1" applyBorder="1" applyAlignment="1">
      <alignment horizontal="center" vertical="center" wrapText="1" readingOrder="1"/>
    </xf>
    <xf numFmtId="164" fontId="11" fillId="3" borderId="1" xfId="0" applyNumberFormat="1" applyFont="1" applyFill="1" applyBorder="1" applyAlignment="1">
      <alignment horizontal="center" vertical="center" wrapText="1" readingOrder="1"/>
    </xf>
    <xf numFmtId="0" fontId="11" fillId="3" borderId="1" xfId="0" applyFont="1" applyFill="1" applyBorder="1" applyAlignment="1">
      <alignment horizontal="center" vertical="center" wrapText="1"/>
    </xf>
    <xf numFmtId="0" fontId="13" fillId="0" borderId="0" xfId="0" applyFont="1"/>
    <xf numFmtId="0" fontId="7" fillId="2" borderId="1" xfId="0" applyFont="1" applyFill="1" applyBorder="1" applyAlignment="1">
      <alignment horizontal="left" vertical="center" readingOrder="1"/>
    </xf>
    <xf numFmtId="164" fontId="7" fillId="2" borderId="1" xfId="0" applyNumberFormat="1" applyFont="1" applyFill="1" applyBorder="1" applyAlignment="1">
      <alignment horizontal="left" vertical="center" readingOrder="1"/>
    </xf>
    <xf numFmtId="0" fontId="6" fillId="2" borderId="1" xfId="0" applyFont="1" applyFill="1" applyBorder="1" applyAlignment="1">
      <alignment horizontal="left" vertical="center"/>
    </xf>
    <xf numFmtId="0" fontId="13" fillId="2" borderId="0" xfId="0" applyFont="1" applyFill="1"/>
    <xf numFmtId="0" fontId="14" fillId="2" borderId="1" xfId="0" applyFont="1" applyFill="1" applyBorder="1" applyAlignment="1">
      <alignment horizontal="left" vertical="center" readingOrder="1"/>
    </xf>
    <xf numFmtId="0" fontId="7" fillId="0" borderId="1" xfId="0" applyFont="1" applyBorder="1" applyAlignment="1">
      <alignment horizontal="left" vertical="center" readingOrder="1"/>
    </xf>
    <xf numFmtId="1" fontId="7" fillId="0" borderId="2" xfId="0" applyNumberFormat="1" applyFont="1" applyBorder="1" applyAlignment="1">
      <alignment horizontal="left" vertical="center" readingOrder="1"/>
    </xf>
    <xf numFmtId="0" fontId="7" fillId="8" borderId="2" xfId="0" applyFont="1" applyFill="1" applyBorder="1" applyAlignment="1">
      <alignment horizontal="left" vertical="center" readingOrder="1"/>
    </xf>
    <xf numFmtId="0" fontId="7" fillId="0" borderId="2" xfId="0" applyFont="1" applyBorder="1" applyAlignment="1">
      <alignment horizontal="left" vertical="center" readingOrder="1"/>
    </xf>
    <xf numFmtId="0" fontId="1" fillId="0" borderId="2" xfId="0" applyFont="1" applyBorder="1" applyAlignment="1">
      <alignment vertical="center"/>
    </xf>
    <xf numFmtId="0" fontId="6" fillId="0" borderId="2" xfId="0" applyFont="1" applyBorder="1" applyAlignment="1">
      <alignment horizontal="left" vertical="center"/>
    </xf>
    <xf numFmtId="164" fontId="7" fillId="0" borderId="2" xfId="0" applyNumberFormat="1" applyFont="1" applyBorder="1" applyAlignment="1">
      <alignment horizontal="left" vertical="center" readingOrder="1"/>
    </xf>
    <xf numFmtId="0" fontId="7" fillId="7" borderId="2" xfId="0" applyFont="1" applyFill="1" applyBorder="1" applyAlignment="1">
      <alignment horizontal="left" vertical="center" readingOrder="1"/>
    </xf>
    <xf numFmtId="1" fontId="8" fillId="0" borderId="0" xfId="0" applyNumberFormat="1" applyFont="1" applyAlignment="1">
      <alignment horizontal="left" vertical="center" wrapText="1"/>
    </xf>
  </cellXfs>
  <cellStyles count="2">
    <cellStyle name="Hipervínculo" xfId="1" builtinId="8"/>
    <cellStyle name="Normal" xfId="0" builtinId="0"/>
  </cellStyles>
  <dxfs count="65">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2"/>
        <color rgb="FF000000"/>
        <name val="Calibri"/>
        <family val="2"/>
        <scheme val="major"/>
      </font>
      <fill>
        <patternFill patternType="solid">
          <fgColor indexed="64"/>
          <bgColor rgb="FFFF0000"/>
        </patternFill>
      </fill>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fill>
        <patternFill patternType="solid">
          <fgColor indexed="64"/>
          <bgColor rgb="FFFF0000"/>
        </patternFill>
      </fill>
      <alignment horizontal="left" vertical="center" textRotation="0" wrapText="0" indent="0" justifyLastLine="0" shrinkToFit="0" readingOrder="1"/>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ajor"/>
      </font>
      <fill>
        <patternFill patternType="solid">
          <fgColor indexed="64"/>
          <bgColor rgb="FF92D050"/>
        </patternFill>
      </fill>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fill>
        <patternFill patternType="solid">
          <fgColor indexed="64"/>
          <bgColor rgb="FF92D050"/>
        </patternFill>
      </fill>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numFmt numFmtId="164" formatCode="0.0"/>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numFmt numFmtId="164" formatCode="0.0"/>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numFmt numFmtId="1" formatCode="0"/>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numFmt numFmtId="1" formatCode="0"/>
      <alignment horizontal="left" vertical="center" textRotation="0" wrapText="0" indent="0" justifyLastLine="0" shrinkToFit="0" readingOrder="1"/>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ajor"/>
      </font>
      <alignment horizontal="left"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ajor"/>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theme="8" tint="-0.249977111117893"/>
        <name val="Calibri"/>
        <family val="2"/>
        <scheme val="maj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2" defaultTableStyle="TableStyleMedium2" defaultPivotStyle="PivotStyleLight16">
    <tableStyle name="Estilo de tabla dinámica 1" table="0" count="0" xr9:uid="{E9EEA99E-DFBC-4B4D-A787-4B23B476BA5E}"/>
    <tableStyle name="Estilo de tabla dinámica 2" table="0" count="0" xr9:uid="{7FA0B9AA-F248-4325-AEC6-EC854F3BC0F4}"/>
  </tableStyles>
  <colors>
    <mruColors>
      <color rgb="FFFF9999"/>
      <color rgb="FFDAF2F1"/>
      <color rgb="FFEDFAF7"/>
      <color rgb="FFF4FF2B"/>
      <color rgb="FF4F4740"/>
      <color rgb="FFFF6699"/>
      <color rgb="FFD6C3BC"/>
      <color rgb="FFF7EDF7"/>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1.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0DB96D-AAF4-4D1E-A52C-47DEA44CA6EC}" name="base" displayName="base" ref="A2:AA23" totalsRowCount="1" headerRowDxfId="64" dataDxfId="62" headerRowBorderDxfId="63" tableBorderDxfId="61" totalsRowBorderDxfId="60">
  <autoFilter ref="A2:AA22" xr:uid="{830DB96D-AAF4-4D1E-A52C-47DEA44CA6EC}">
    <filterColumn colId="3">
      <filters>
        <filter val="Chaparral"/>
        <filter val="Florencia"/>
        <filter val="Puerto Rico"/>
        <filter val="Villanueva"/>
      </filters>
    </filterColumn>
  </autoFilter>
  <sortState xmlns:xlrd2="http://schemas.microsoft.com/office/spreadsheetml/2017/richdata2" ref="A3:AA22">
    <sortCondition descending="1" ref="Y2:Y22"/>
  </sortState>
  <tableColumns count="27">
    <tableColumn id="5" xr3:uid="{07B2400F-6DFC-4807-81FC-BEF9C5D7223F}" name="FORMA ASOCIATIVA" dataDxfId="59" totalsRowDxfId="58"/>
    <tableColumn id="6" xr3:uid="{41AC2C97-4BDA-46A1-A3B9-9D60A009B720}" name="ORGANIZACIÓN (COOPERATIVA, ASOCIACIÓN)" dataDxfId="57" totalsRowDxfId="56"/>
    <tableColumn id="7" xr3:uid="{310F9450-AA6C-4E27-942C-2C50904F7017}" name="DEPARTAMENTO" dataDxfId="55" totalsRowDxfId="54"/>
    <tableColumn id="8" xr3:uid="{4CC91BB6-6D87-400D-AEFC-937328C5A60E}" name="MUNICIPIO" dataDxfId="53" totalsRowDxfId="52"/>
    <tableColumn id="9" xr3:uid="{A7E71797-835D-4166-B906-5B05E03A91AB}" name="Subregión PDET" dataDxfId="51" totalsRowDxfId="50"/>
    <tableColumn id="10" xr3:uid="{086C8F66-E2C4-417B-AC02-F42DE5977DE3}" name="CODIGO DANE MUNICIPIO" dataDxfId="49" totalsRowDxfId="48"/>
    <tableColumn id="11" xr3:uid="{C9265ABE-08E9-4BA7-A5CA-84F97D5EF499}" name="PROVINCIA" dataDxfId="47" totalsRowDxfId="46"/>
    <tableColumn id="12" xr3:uid="{7F963AAD-50E9-44F3-A7F5-C40BF1540C69}" name="VEREDA / CORREGIMIENTO / CENTRO POBLADO / BARRIO" dataDxfId="45" totalsRowDxfId="44"/>
    <tableColumn id="14" xr3:uid="{21C230C7-017E-4ADC-9E7E-080AC7355E05}" name="¿CUENTA CON PREDIO?" dataDxfId="43" totalsRowDxfId="42"/>
    <tableColumn id="15" xr3:uid="{0B336C01-6DA0-4451-A968-476B6AE3E28F}" name="VALORACIÓN 1" dataDxfId="41" totalsRowDxfId="40"/>
    <tableColumn id="16" xr3:uid="{9C48FBF7-E2DD-48E1-A320-3951B3688556}" name="Intención de la modalidad de vivienda del colectivo (Colectivo - Disperso)" dataDxfId="39" totalsRowDxfId="38"/>
    <tableColumn id="17" xr3:uid="{7E51BF00-DE54-4945-BA8A-5E2723D809E3}" name="VALORACIÓN2" dataDxfId="37" totalsRowDxfId="36"/>
    <tableColumn id="18" xr3:uid="{57408E8B-6C7E-456A-9559-D036C38AFB8F}" name="Número de hogares que se espera atender" totalsRowFunction="sum" dataDxfId="35" totalsRowDxfId="34"/>
    <tableColumn id="19" xr3:uid="{25ADA128-E586-4AF5-A75D-7CF7DC0009FF}" name="VALORACIÓN3" dataDxfId="33" totalsRowDxfId="32"/>
    <tableColumn id="20" xr3:uid="{3C79C2F0-4747-4CC5-924F-04693D3EAEE7}" name="Área del predio (Ha) (1Ha = 10.000 m2)" dataDxfId="31" totalsRowDxfId="30"/>
    <tableColumn id="21" xr3:uid="{CBF508FD-DE5B-4BF9-A189-5942CB3579D5}" name="Tipo de suelo del predio (rural o urbano)" dataDxfId="29" totalsRowDxfId="28"/>
    <tableColumn id="22" xr3:uid="{2F03ECF5-D1FF-4E00-AADD-EFD76D6A956D}" name="Folio de matrícula inmobiliaria" dataDxfId="27" totalsRowDxfId="26"/>
    <tableColumn id="58" xr3:uid="{BC028C93-0BC0-4D06-9666-5C7C590A3A03}" name="LOCALIZACIÓN (KMZ)" dataDxfId="25" totalsRowDxfId="24"/>
    <tableColumn id="25" xr3:uid="{7CE4F575-C814-46EC-9E54-5A073EF70C3F}" name="Cuenta con Estudios de prefactibilidad o similares" dataDxfId="23" totalsRowDxfId="22"/>
    <tableColumn id="26" xr3:uid="{4DEA5BE0-5F99-41D3-92E8-E8DE72F1BEEB}" name="VALORACIÓN4" dataDxfId="21" totalsRowDxfId="20"/>
    <tableColumn id="28" xr3:uid="{C284974E-DC10-4C6A-B26F-38A989B43442}" name="¿Cuenta con acueducto urbano o veredal o cercano?" dataDxfId="19" totalsRowDxfId="18"/>
    <tableColumn id="29" xr3:uid="{8C7E5389-4D59-4828-82BA-F43F437AB9F3}" name="VALORACIÓN5" dataDxfId="17" totalsRowDxfId="16"/>
    <tableColumn id="30" xr3:uid="{0DD3B108-3ED5-4A30-B63F-07DF502BE631}" name="¿Cuenta con vías de acceso?" dataDxfId="15" totalsRowDxfId="14"/>
    <tableColumn id="31" xr3:uid="{35522DB3-2F15-412E-AB6B-0117C2C81F5D}" name="VALORACIÓN6" dataDxfId="13" totalsRowDxfId="12"/>
    <tableColumn id="35" xr3:uid="{E083D65C-A201-4FE2-BDD2-502ED01A05E2}" name="PONDERADO" dataDxfId="11" totalsRowDxfId="10">
      <calculatedColumnFormula>J3+L3+N3+T3+V3+X3+#REF!</calculatedColumnFormula>
    </tableColumn>
    <tableColumn id="36" xr3:uid="{CE25D323-83CC-4C31-AFD5-5E702B2CE920}" name="RUTA DE GESTIÓN PRIORIZADA" dataDxfId="9" totalsRowDxfId="8"/>
    <tableColumn id="37" xr3:uid="{8E85AEFB-3F94-40F1-BE61-F8EE3DE99939}" name="OBSERVACIONES JURIDICAS PREDIO " dataDxfId="7" totalsRowDxfId="6"/>
  </tableColumns>
  <tableStyleInfo name="TableStyleLight2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google.com/maps/d/u/5/edit?mid=1bStL2jqea2INsmlYdJI0jTiW8IYU9os&amp;usp=sharing" TargetMode="External"/><Relationship Id="rId7" Type="http://schemas.openxmlformats.org/officeDocument/2006/relationships/printerSettings" Target="../printerSettings/printerSettings1.bin"/><Relationship Id="rId2" Type="http://schemas.openxmlformats.org/officeDocument/2006/relationships/hyperlink" Target="https://www.google.com/maps/d/u/5/edit?mid=1v8UWtRgRjwIHNLMaGRwI7e8i-XUi-M0&amp;usp=sharing" TargetMode="External"/><Relationship Id="rId1" Type="http://schemas.openxmlformats.org/officeDocument/2006/relationships/hyperlink" Target="https://www.google.com/maps/d/u/5/edit?mid=1Ia0iONsR0qCG5UEx2Pb0n-ACWlDCU4o&amp;usp=sharing" TargetMode="External"/><Relationship Id="rId6" Type="http://schemas.openxmlformats.org/officeDocument/2006/relationships/hyperlink" Target="https://earth.google.com/web/search/Villanueva+-La+Guajira-,+Villanueva,+La+Guajira+SEDE+UNIVERSIDAD+DE+LA+GUAJIRA/@10.61466418,-72.96288028,237.25667476a,1091.33710588d,35y,-0h,0t,0r/data=CiwiJgokCccN-kFQNSVAEWkkkP4nLCVAGT_cSj7vPVLAIU_nk99iQFLAQgIIAToDCgEwQgIIAEoICN2Yl4MDEAA?utm_source=earth7&amp;utm_campaign=vine&amp;hl=es-419&amp;authuser=0" TargetMode="External"/><Relationship Id="rId5" Type="http://schemas.openxmlformats.org/officeDocument/2006/relationships/hyperlink" Target="https://earth.google.com/web/@1.60967999,-75.62431188,265.93353467a,931.47026327d,35y,-41.04760662h,2.33074059t,359.9999r/data=CgRCAggBOgMKATBCAggASggI3ZiXgwMQAA?utm_source=earth7&amp;utm_campaign=vine&amp;hl=es-419" TargetMode="External"/><Relationship Id="rId4" Type="http://schemas.openxmlformats.org/officeDocument/2006/relationships/hyperlink" Target="https://www.google.com/maps/place/Finca+el+remanso/@2.972255,-74.2520348,8z/data=!4m6!3m5!1s0x8e164d007a41ac0b:0xed802ccffcfe178e!8m2!3d2.972255!4d-72.943975!16s%2Fg%2F11w9l5q0y7?entry=ttu&amp;g_ep=EgoyMDI0MDkzMC4wIKXMDSoASAFQAw%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7"/>
  <sheetViews>
    <sheetView tabSelected="1" topLeftCell="H2" zoomScale="73" zoomScaleNormal="85" zoomScalePageLayoutView="55" workbookViewId="0">
      <selection activeCell="K23" sqref="K23"/>
    </sheetView>
  </sheetViews>
  <sheetFormatPr baseColWidth="10" defaultColWidth="14.33203125" defaultRowHeight="15.6" x14ac:dyDescent="0.3"/>
  <cols>
    <col min="1" max="1" width="25.109375" style="1" customWidth="1"/>
    <col min="2" max="2" width="50.21875" style="1" customWidth="1"/>
    <col min="3" max="3" width="22.109375" style="1" bestFit="1" customWidth="1"/>
    <col min="4" max="4" width="40.44140625" style="1" customWidth="1"/>
    <col min="5" max="5" width="28.33203125" style="1" customWidth="1"/>
    <col min="6" max="6" width="16.5546875" style="1" customWidth="1"/>
    <col min="7" max="7" width="21.109375" style="1" customWidth="1"/>
    <col min="8" max="8" width="64.6640625" style="1" bestFit="1" customWidth="1"/>
    <col min="9" max="9" width="28.109375" style="1" customWidth="1"/>
    <col min="10" max="10" width="19.6640625" style="1" customWidth="1"/>
    <col min="11" max="11" width="70.109375" style="1" customWidth="1"/>
    <col min="12" max="12" width="19.6640625" style="1" customWidth="1"/>
    <col min="13" max="13" width="50.109375" style="1" customWidth="1"/>
    <col min="14" max="14" width="19.6640625" style="1" customWidth="1"/>
    <col min="15" max="15" width="30.109375" style="1" bestFit="1" customWidth="1"/>
    <col min="16" max="16" width="40.88671875" style="1" customWidth="1"/>
    <col min="17" max="17" width="38.5546875" style="1" customWidth="1"/>
    <col min="18" max="18" width="41.88671875" style="1" customWidth="1"/>
    <col min="19" max="19" width="54.44140625" style="1" customWidth="1"/>
    <col min="20" max="20" width="19.6640625" style="1" customWidth="1"/>
    <col min="21" max="21" width="58.5546875" style="1" customWidth="1"/>
    <col min="22" max="22" width="19.6640625" style="1" customWidth="1"/>
    <col min="23" max="23" width="46.5546875" style="1" customWidth="1"/>
    <col min="24" max="24" width="19.6640625" style="1" customWidth="1"/>
    <col min="25" max="25" width="23.44140625" style="1" customWidth="1"/>
    <col min="26" max="26" width="65.6640625" style="1" customWidth="1"/>
    <col min="27" max="27" width="64.6640625" style="1" customWidth="1"/>
    <col min="28" max="16384" width="14.33203125" style="1"/>
  </cols>
  <sheetData>
    <row r="1" spans="1:27" ht="124.8" x14ac:dyDescent="0.3">
      <c r="A1" s="4"/>
      <c r="B1" s="4"/>
      <c r="C1" s="4"/>
      <c r="D1" s="4"/>
      <c r="E1" s="4"/>
      <c r="F1" s="4"/>
      <c r="G1" s="5"/>
      <c r="H1" s="5"/>
      <c r="I1" s="5"/>
      <c r="J1" s="5" t="s">
        <v>176</v>
      </c>
      <c r="K1" s="5" t="s">
        <v>157</v>
      </c>
      <c r="L1" s="5"/>
      <c r="M1" s="5" t="s">
        <v>6</v>
      </c>
      <c r="N1" s="5" t="s">
        <v>7</v>
      </c>
      <c r="P1" s="5"/>
      <c r="Q1" s="5"/>
      <c r="R1" s="5"/>
      <c r="S1" s="5" t="s">
        <v>8</v>
      </c>
      <c r="T1" s="5" t="s">
        <v>148</v>
      </c>
      <c r="U1" s="5" t="s">
        <v>9</v>
      </c>
      <c r="V1" s="5" t="s">
        <v>8</v>
      </c>
      <c r="W1" s="5" t="s">
        <v>9</v>
      </c>
      <c r="X1" s="5"/>
      <c r="Y1" s="5" t="s">
        <v>10</v>
      </c>
      <c r="Z1" s="5"/>
      <c r="AA1" s="5"/>
    </row>
    <row r="2" spans="1:27" s="2" customFormat="1" ht="31.2" x14ac:dyDescent="0.3">
      <c r="A2" s="6" t="s">
        <v>11</v>
      </c>
      <c r="B2" s="7" t="s">
        <v>12</v>
      </c>
      <c r="C2" s="7" t="s">
        <v>13</v>
      </c>
      <c r="D2" s="7" t="s">
        <v>14</v>
      </c>
      <c r="E2" s="7" t="s">
        <v>15</v>
      </c>
      <c r="F2" s="7" t="s">
        <v>16</v>
      </c>
      <c r="G2" s="7" t="s">
        <v>17</v>
      </c>
      <c r="H2" s="7" t="s">
        <v>18</v>
      </c>
      <c r="I2" s="7" t="s">
        <v>19</v>
      </c>
      <c r="J2" s="7" t="s">
        <v>151</v>
      </c>
      <c r="K2" s="7" t="s">
        <v>20</v>
      </c>
      <c r="L2" s="7" t="s">
        <v>21</v>
      </c>
      <c r="M2" s="7" t="s">
        <v>22</v>
      </c>
      <c r="N2" s="7" t="s">
        <v>23</v>
      </c>
      <c r="O2" s="8" t="s">
        <v>24</v>
      </c>
      <c r="P2" s="6" t="s">
        <v>25</v>
      </c>
      <c r="Q2" s="6" t="s">
        <v>26</v>
      </c>
      <c r="R2" s="7" t="s">
        <v>27</v>
      </c>
      <c r="S2" s="6" t="s">
        <v>5</v>
      </c>
      <c r="T2" s="7" t="s">
        <v>28</v>
      </c>
      <c r="U2" s="6" t="s">
        <v>149</v>
      </c>
      <c r="V2" s="7" t="s">
        <v>29</v>
      </c>
      <c r="W2" s="6" t="s">
        <v>150</v>
      </c>
      <c r="X2" s="7" t="s">
        <v>30</v>
      </c>
      <c r="Y2" s="7" t="s">
        <v>31</v>
      </c>
      <c r="Z2" s="6" t="s">
        <v>32</v>
      </c>
      <c r="AA2" s="7" t="s">
        <v>33</v>
      </c>
    </row>
    <row r="3" spans="1:27" s="15" customFormat="1" x14ac:dyDescent="0.3">
      <c r="A3" s="9" t="s">
        <v>1</v>
      </c>
      <c r="B3" s="10" t="s">
        <v>68</v>
      </c>
      <c r="C3" s="10" t="s">
        <v>69</v>
      </c>
      <c r="D3" s="10" t="s">
        <v>70</v>
      </c>
      <c r="E3" s="9" t="s">
        <v>35</v>
      </c>
      <c r="F3" s="12">
        <v>41020</v>
      </c>
      <c r="G3" s="12" t="s">
        <v>64</v>
      </c>
      <c r="H3" s="10" t="s">
        <v>71</v>
      </c>
      <c r="I3" s="10" t="s">
        <v>41</v>
      </c>
      <c r="J3" s="10">
        <f>IF(base[[#This Row],[¿CUENTA CON PREDIO?]]="SI", 5,IF(base[[#This Row],[¿CUENTA CON PREDIO?]]="NO", 1, ""))</f>
        <v>5</v>
      </c>
      <c r="K3" s="10" t="s">
        <v>37</v>
      </c>
      <c r="L3" s="10">
        <f>IF(base[[#This Row],[Intención de la modalidad de vivienda del colectivo (Colectivo - Disperso)]]="Nucleada", 5,IF(base[[#This Row],[Intención de la modalidad de vivienda del colectivo (Colectivo - Disperso)]]="Multifamiliar", 3,IF(base[[#This Row],[Intención de la modalidad de vivienda del colectivo (Colectivo - Disperso)]]="Unifamiliar", 1, "")))</f>
        <v>3</v>
      </c>
      <c r="M3" s="10">
        <v>77</v>
      </c>
      <c r="N3" s="10">
        <v>5</v>
      </c>
      <c r="O3" s="13">
        <v>1.8</v>
      </c>
      <c r="P3" s="12" t="s">
        <v>38</v>
      </c>
      <c r="Q3" s="12" t="s">
        <v>72</v>
      </c>
      <c r="R3" s="14" t="s">
        <v>73</v>
      </c>
      <c r="S3" s="12" t="s">
        <v>41</v>
      </c>
      <c r="T3" s="10">
        <v>5</v>
      </c>
      <c r="U3" s="12" t="s">
        <v>0</v>
      </c>
      <c r="V3" s="10">
        <v>5</v>
      </c>
      <c r="W3" s="12" t="s">
        <v>0</v>
      </c>
      <c r="X3" s="10">
        <v>5</v>
      </c>
      <c r="Y3" s="10">
        <f t="shared" ref="Y3:Y22" si="0">J3+L3+N3+T3+V3+X3</f>
        <v>28</v>
      </c>
      <c r="Z3" s="12" t="s">
        <v>66</v>
      </c>
      <c r="AA3" s="10" t="s">
        <v>74</v>
      </c>
    </row>
    <row r="4" spans="1:27" s="15" customFormat="1" x14ac:dyDescent="0.3">
      <c r="A4" s="9" t="s">
        <v>3</v>
      </c>
      <c r="B4" s="10" t="s">
        <v>51</v>
      </c>
      <c r="C4" s="10" t="s">
        <v>52</v>
      </c>
      <c r="D4" s="10" t="s">
        <v>53</v>
      </c>
      <c r="E4" s="9" t="s">
        <v>54</v>
      </c>
      <c r="F4" s="10">
        <v>5040</v>
      </c>
      <c r="G4" s="12" t="s">
        <v>55</v>
      </c>
      <c r="H4" s="10" t="s">
        <v>56</v>
      </c>
      <c r="I4" s="10" t="s">
        <v>0</v>
      </c>
      <c r="J4" s="10">
        <f>IF(base[[#This Row],[¿CUENTA CON PREDIO?]]="SI", 5,IF(base[[#This Row],[¿CUENTA CON PREDIO?]]="NO", 1, ""))</f>
        <v>5</v>
      </c>
      <c r="K4" s="10" t="s">
        <v>45</v>
      </c>
      <c r="L4" s="10">
        <f>IF(base[[#This Row],[Intención de la modalidad de vivienda del colectivo (Colectivo - Disperso)]]="Nucleada", 5,IF(base[[#This Row],[Intención de la modalidad de vivienda del colectivo (Colectivo - Disperso)]]="Multifamiliar", 3,IF(base[[#This Row],[Intención de la modalidad de vivienda del colectivo (Colectivo - Disperso)]]="Unifamiliar", 1, "")))</f>
        <v>5</v>
      </c>
      <c r="M4" s="10">
        <v>27</v>
      </c>
      <c r="N4" s="10">
        <v>5</v>
      </c>
      <c r="O4" s="13">
        <v>27.83</v>
      </c>
      <c r="P4" s="12" t="s">
        <v>46</v>
      </c>
      <c r="Q4" s="12" t="s">
        <v>57</v>
      </c>
      <c r="R4" s="14" t="s">
        <v>58</v>
      </c>
      <c r="S4" s="12" t="s">
        <v>41</v>
      </c>
      <c r="T4" s="10">
        <v>5</v>
      </c>
      <c r="U4" s="12" t="s">
        <v>39</v>
      </c>
      <c r="V4" s="10">
        <v>1</v>
      </c>
      <c r="W4" s="12" t="s">
        <v>0</v>
      </c>
      <c r="X4" s="10">
        <v>5</v>
      </c>
      <c r="Y4" s="10">
        <f t="shared" si="0"/>
        <v>26</v>
      </c>
      <c r="Z4" s="25" t="s">
        <v>59</v>
      </c>
      <c r="AA4" s="10" t="s">
        <v>60</v>
      </c>
    </row>
    <row r="5" spans="1:27" s="15" customFormat="1" x14ac:dyDescent="0.3">
      <c r="A5" s="9"/>
      <c r="B5" s="10" t="s">
        <v>152</v>
      </c>
      <c r="C5" s="10" t="s">
        <v>62</v>
      </c>
      <c r="D5" s="10" t="s">
        <v>186</v>
      </c>
      <c r="E5" s="27" t="s">
        <v>187</v>
      </c>
      <c r="F5" s="12">
        <v>41006</v>
      </c>
      <c r="G5" s="12" t="s">
        <v>78</v>
      </c>
      <c r="H5" s="10" t="s">
        <v>188</v>
      </c>
      <c r="I5" s="10" t="s">
        <v>0</v>
      </c>
      <c r="J5" s="10">
        <v>5</v>
      </c>
      <c r="K5" s="10" t="s">
        <v>37</v>
      </c>
      <c r="L5" s="10">
        <v>2</v>
      </c>
      <c r="M5" s="10">
        <v>45</v>
      </c>
      <c r="N5" s="10">
        <v>5</v>
      </c>
      <c r="O5" s="13">
        <v>1</v>
      </c>
      <c r="P5" s="12" t="s">
        <v>38</v>
      </c>
      <c r="Q5" s="12" t="s">
        <v>189</v>
      </c>
      <c r="R5" s="14"/>
      <c r="S5" s="12" t="s">
        <v>40</v>
      </c>
      <c r="T5" s="10">
        <v>1</v>
      </c>
      <c r="U5" s="12" t="s">
        <v>0</v>
      </c>
      <c r="V5" s="10">
        <v>5</v>
      </c>
      <c r="W5" s="12" t="s">
        <v>0</v>
      </c>
      <c r="X5" s="10">
        <v>5</v>
      </c>
      <c r="Y5" s="10">
        <f t="shared" si="0"/>
        <v>23</v>
      </c>
      <c r="Z5" s="12"/>
      <c r="AA5" s="10"/>
    </row>
    <row r="6" spans="1:27" s="15" customFormat="1" x14ac:dyDescent="0.3">
      <c r="A6" s="9"/>
      <c r="B6" s="10" t="s">
        <v>152</v>
      </c>
      <c r="C6" s="10" t="s">
        <v>62</v>
      </c>
      <c r="D6" s="10" t="s">
        <v>190</v>
      </c>
      <c r="E6" s="27" t="s">
        <v>63</v>
      </c>
      <c r="F6" s="12">
        <v>41378</v>
      </c>
      <c r="G6" s="12"/>
      <c r="H6" s="10" t="s">
        <v>191</v>
      </c>
      <c r="I6" s="10" t="s">
        <v>0</v>
      </c>
      <c r="J6" s="10">
        <v>5</v>
      </c>
      <c r="K6" s="10" t="s">
        <v>177</v>
      </c>
      <c r="L6" s="10">
        <v>1</v>
      </c>
      <c r="M6" s="10">
        <v>38</v>
      </c>
      <c r="N6" s="10">
        <v>5</v>
      </c>
      <c r="O6" s="13">
        <v>0.7</v>
      </c>
      <c r="P6" s="12" t="s">
        <v>38</v>
      </c>
      <c r="Q6" s="12" t="s">
        <v>192</v>
      </c>
      <c r="R6" s="14"/>
      <c r="S6" s="12" t="s">
        <v>40</v>
      </c>
      <c r="T6" s="10">
        <v>1</v>
      </c>
      <c r="U6" s="12" t="s">
        <v>0</v>
      </c>
      <c r="V6" s="10">
        <v>5</v>
      </c>
      <c r="W6" s="12" t="s">
        <v>0</v>
      </c>
      <c r="X6" s="10">
        <v>5</v>
      </c>
      <c r="Y6" s="10">
        <f t="shared" si="0"/>
        <v>22</v>
      </c>
      <c r="Z6" s="12"/>
      <c r="AA6" s="10"/>
    </row>
    <row r="7" spans="1:27" s="15" customFormat="1" x14ac:dyDescent="0.3">
      <c r="A7" s="9"/>
      <c r="B7" s="10" t="s">
        <v>152</v>
      </c>
      <c r="C7" s="10" t="s">
        <v>34</v>
      </c>
      <c r="D7" s="10" t="s">
        <v>153</v>
      </c>
      <c r="E7" s="9" t="s">
        <v>154</v>
      </c>
      <c r="F7" s="10">
        <v>18001</v>
      </c>
      <c r="G7" s="12" t="s">
        <v>146</v>
      </c>
      <c r="H7" s="10" t="s">
        <v>155</v>
      </c>
      <c r="I7" s="10" t="s">
        <v>0</v>
      </c>
      <c r="J7" s="10">
        <v>3</v>
      </c>
      <c r="K7" s="10" t="s">
        <v>37</v>
      </c>
      <c r="L7" s="10">
        <v>3</v>
      </c>
      <c r="M7" s="10">
        <v>60</v>
      </c>
      <c r="N7" s="10">
        <v>5</v>
      </c>
      <c r="O7" s="13">
        <v>1.7</v>
      </c>
      <c r="P7" s="12" t="s">
        <v>38</v>
      </c>
      <c r="Q7" s="12"/>
      <c r="R7" s="26" t="s">
        <v>156</v>
      </c>
      <c r="S7" s="12" t="s">
        <v>40</v>
      </c>
      <c r="T7" s="10">
        <v>1</v>
      </c>
      <c r="U7" s="12" t="s">
        <v>0</v>
      </c>
      <c r="V7" s="10">
        <v>5</v>
      </c>
      <c r="W7" s="12" t="s">
        <v>0</v>
      </c>
      <c r="X7" s="10">
        <v>5</v>
      </c>
      <c r="Y7" s="10">
        <f t="shared" si="0"/>
        <v>22</v>
      </c>
      <c r="Z7" s="12" t="s">
        <v>185</v>
      </c>
      <c r="AA7" s="10" t="s">
        <v>165</v>
      </c>
    </row>
    <row r="8" spans="1:27" s="15" customFormat="1" x14ac:dyDescent="0.3">
      <c r="A8" s="9" t="s">
        <v>3</v>
      </c>
      <c r="B8" s="10" t="s">
        <v>162</v>
      </c>
      <c r="C8" s="10" t="s">
        <v>90</v>
      </c>
      <c r="D8" s="10" t="s">
        <v>91</v>
      </c>
      <c r="E8" s="9" t="s">
        <v>92</v>
      </c>
      <c r="F8" s="10">
        <v>73168</v>
      </c>
      <c r="G8" s="12" t="s">
        <v>78</v>
      </c>
      <c r="H8" s="10" t="s">
        <v>93</v>
      </c>
      <c r="I8" s="10" t="s">
        <v>41</v>
      </c>
      <c r="J8" s="10">
        <v>3</v>
      </c>
      <c r="K8" s="10" t="s">
        <v>37</v>
      </c>
      <c r="L8" s="10">
        <f>IF(base[[#This Row],[Intención de la modalidad de vivienda del colectivo (Colectivo - Disperso)]]="Nucleada", 5,IF(base[[#This Row],[Intención de la modalidad de vivienda del colectivo (Colectivo - Disperso)]]="Multifamiliar", 3,IF(base[[#This Row],[Intención de la modalidad de vivienda del colectivo (Colectivo - Disperso)]]="Unifamiliar", 1, "")))</f>
        <v>3</v>
      </c>
      <c r="M8" s="10">
        <v>100</v>
      </c>
      <c r="N8" s="10">
        <v>5</v>
      </c>
      <c r="O8" s="13">
        <v>1.8</v>
      </c>
      <c r="P8" s="12" t="s">
        <v>38</v>
      </c>
      <c r="Q8" s="12" t="s">
        <v>94</v>
      </c>
      <c r="R8" s="14"/>
      <c r="S8" s="12" t="s">
        <v>40</v>
      </c>
      <c r="T8" s="10">
        <v>1</v>
      </c>
      <c r="U8" s="12" t="s">
        <v>0</v>
      </c>
      <c r="V8" s="10">
        <v>5</v>
      </c>
      <c r="W8" s="12" t="s">
        <v>0</v>
      </c>
      <c r="X8" s="10">
        <v>5</v>
      </c>
      <c r="Y8" s="10">
        <f t="shared" si="0"/>
        <v>22</v>
      </c>
      <c r="Z8" s="12" t="s">
        <v>66</v>
      </c>
      <c r="AA8" s="10" t="s">
        <v>163</v>
      </c>
    </row>
    <row r="9" spans="1:27" s="15" customFormat="1" x14ac:dyDescent="0.3">
      <c r="A9" s="9" t="s">
        <v>1</v>
      </c>
      <c r="B9" s="10" t="s">
        <v>164</v>
      </c>
      <c r="C9" s="10" t="s">
        <v>62</v>
      </c>
      <c r="D9" s="10" t="s">
        <v>183</v>
      </c>
      <c r="E9" s="10" t="s">
        <v>63</v>
      </c>
      <c r="F9" s="12">
        <v>41001</v>
      </c>
      <c r="G9" s="12" t="s">
        <v>64</v>
      </c>
      <c r="H9" s="10" t="s">
        <v>184</v>
      </c>
      <c r="I9" s="10" t="s">
        <v>0</v>
      </c>
      <c r="J9" s="10">
        <v>3</v>
      </c>
      <c r="K9" s="10" t="s">
        <v>45</v>
      </c>
      <c r="L9" s="10">
        <v>2</v>
      </c>
      <c r="M9" s="10">
        <v>200</v>
      </c>
      <c r="N9" s="10">
        <v>5</v>
      </c>
      <c r="O9" s="13">
        <v>1.5</v>
      </c>
      <c r="P9" s="12" t="s">
        <v>38</v>
      </c>
      <c r="Q9" s="12"/>
      <c r="R9" s="14"/>
      <c r="S9" s="12" t="s">
        <v>40</v>
      </c>
      <c r="T9" s="10">
        <v>1</v>
      </c>
      <c r="U9" s="12" t="s">
        <v>0</v>
      </c>
      <c r="V9" s="10">
        <v>5</v>
      </c>
      <c r="W9" s="12" t="s">
        <v>0</v>
      </c>
      <c r="X9" s="10">
        <v>5</v>
      </c>
      <c r="Y9" s="10">
        <f t="shared" si="0"/>
        <v>21</v>
      </c>
      <c r="Z9" s="12" t="s">
        <v>185</v>
      </c>
      <c r="AA9" s="10" t="s">
        <v>67</v>
      </c>
    </row>
    <row r="10" spans="1:27" s="15" customFormat="1" x14ac:dyDescent="0.3">
      <c r="A10" s="9" t="s">
        <v>1</v>
      </c>
      <c r="B10" s="10" t="s">
        <v>167</v>
      </c>
      <c r="C10" s="10" t="s">
        <v>168</v>
      </c>
      <c r="D10" s="10" t="s">
        <v>169</v>
      </c>
      <c r="E10" s="11" t="s">
        <v>170</v>
      </c>
      <c r="F10" s="10">
        <v>44847</v>
      </c>
      <c r="G10" s="12" t="s">
        <v>171</v>
      </c>
      <c r="H10" s="10" t="s">
        <v>172</v>
      </c>
      <c r="I10" s="10" t="s">
        <v>0</v>
      </c>
      <c r="J10" s="10">
        <v>3</v>
      </c>
      <c r="K10" s="10" t="s">
        <v>37</v>
      </c>
      <c r="L10" s="10">
        <v>2</v>
      </c>
      <c r="M10" s="10">
        <v>50</v>
      </c>
      <c r="N10" s="10">
        <v>5</v>
      </c>
      <c r="O10" s="13">
        <v>3</v>
      </c>
      <c r="P10" s="12" t="s">
        <v>38</v>
      </c>
      <c r="Q10" s="12"/>
      <c r="R10" s="26" t="s">
        <v>173</v>
      </c>
      <c r="S10" s="12" t="s">
        <v>40</v>
      </c>
      <c r="T10" s="10">
        <v>1</v>
      </c>
      <c r="U10" s="12" t="s">
        <v>0</v>
      </c>
      <c r="V10" s="10">
        <v>5</v>
      </c>
      <c r="W10" s="12" t="s">
        <v>0</v>
      </c>
      <c r="X10" s="10">
        <v>5</v>
      </c>
      <c r="Y10" s="10">
        <f t="shared" si="0"/>
        <v>21</v>
      </c>
      <c r="Z10" s="12"/>
      <c r="AA10" s="10" t="s">
        <v>166</v>
      </c>
    </row>
    <row r="11" spans="1:27" s="15" customFormat="1" x14ac:dyDescent="0.3">
      <c r="A11" s="9" t="s">
        <v>1</v>
      </c>
      <c r="B11" s="10" t="s">
        <v>161</v>
      </c>
      <c r="C11" s="10" t="s">
        <v>90</v>
      </c>
      <c r="D11" s="10" t="s">
        <v>158</v>
      </c>
      <c r="E11" s="10" t="s">
        <v>63</v>
      </c>
      <c r="F11" s="12">
        <v>73001</v>
      </c>
      <c r="G11" s="12" t="s">
        <v>96</v>
      </c>
      <c r="H11" s="10" t="s">
        <v>159</v>
      </c>
      <c r="I11" s="10" t="s">
        <v>0</v>
      </c>
      <c r="J11" s="10">
        <v>3</v>
      </c>
      <c r="K11" s="10" t="s">
        <v>37</v>
      </c>
      <c r="L11" s="10">
        <v>2</v>
      </c>
      <c r="M11" s="10">
        <v>250</v>
      </c>
      <c r="N11" s="10">
        <v>5</v>
      </c>
      <c r="O11" s="13">
        <v>2.7</v>
      </c>
      <c r="P11" s="12" t="s">
        <v>38</v>
      </c>
      <c r="Q11" s="12"/>
      <c r="R11" s="14"/>
      <c r="S11" s="12" t="s">
        <v>40</v>
      </c>
      <c r="T11" s="10">
        <v>1</v>
      </c>
      <c r="U11" s="12" t="s">
        <v>0</v>
      </c>
      <c r="V11" s="10">
        <v>5</v>
      </c>
      <c r="W11" s="12" t="s">
        <v>0</v>
      </c>
      <c r="X11" s="10">
        <v>5</v>
      </c>
      <c r="Y11" s="10">
        <f t="shared" si="0"/>
        <v>21</v>
      </c>
      <c r="Z11" s="12"/>
      <c r="AA11" s="10" t="s">
        <v>160</v>
      </c>
    </row>
    <row r="12" spans="1:27" s="15" customFormat="1" x14ac:dyDescent="0.3">
      <c r="A12" s="19" t="s">
        <v>1</v>
      </c>
      <c r="B12" s="20" t="s">
        <v>182</v>
      </c>
      <c r="C12" s="20" t="s">
        <v>34</v>
      </c>
      <c r="D12" s="20" t="s">
        <v>97</v>
      </c>
      <c r="E12" s="19" t="s">
        <v>35</v>
      </c>
      <c r="F12" s="20">
        <v>18256</v>
      </c>
      <c r="G12" s="21" t="s">
        <v>36</v>
      </c>
      <c r="H12" s="20" t="s">
        <v>98</v>
      </c>
      <c r="I12" s="20" t="s">
        <v>0</v>
      </c>
      <c r="J12" s="20">
        <f>IF(base[[#This Row],[¿CUENTA CON PREDIO?]]="SI", 5,IF(base[[#This Row],[¿CUENTA CON PREDIO?]]="NO", 1, ""))</f>
        <v>5</v>
      </c>
      <c r="K12" s="20" t="s">
        <v>177</v>
      </c>
      <c r="L12" s="20">
        <v>3</v>
      </c>
      <c r="M12" s="20">
        <v>22</v>
      </c>
      <c r="N12" s="20">
        <v>5</v>
      </c>
      <c r="O12" s="22">
        <v>7</v>
      </c>
      <c r="P12" s="21" t="s">
        <v>65</v>
      </c>
      <c r="Q12" s="21" t="s">
        <v>99</v>
      </c>
      <c r="R12" s="20"/>
      <c r="S12" s="21" t="s">
        <v>40</v>
      </c>
      <c r="T12" s="20">
        <v>1</v>
      </c>
      <c r="U12" s="21" t="s">
        <v>39</v>
      </c>
      <c r="V12" s="20">
        <v>1</v>
      </c>
      <c r="W12" s="21" t="s">
        <v>41</v>
      </c>
      <c r="X12" s="20">
        <v>5</v>
      </c>
      <c r="Y12" s="20">
        <f t="shared" si="0"/>
        <v>20</v>
      </c>
      <c r="Z12" s="3" t="s">
        <v>88</v>
      </c>
      <c r="AA12" s="20" t="s">
        <v>100</v>
      </c>
    </row>
    <row r="13" spans="1:27" s="15" customFormat="1" x14ac:dyDescent="0.3">
      <c r="A13" s="19" t="s">
        <v>3</v>
      </c>
      <c r="B13" s="20" t="s">
        <v>42</v>
      </c>
      <c r="C13" s="20" t="s">
        <v>34</v>
      </c>
      <c r="D13" s="20" t="s">
        <v>43</v>
      </c>
      <c r="E13" s="19" t="s">
        <v>35</v>
      </c>
      <c r="F13" s="20">
        <v>18150</v>
      </c>
      <c r="G13" s="21" t="s">
        <v>36</v>
      </c>
      <c r="H13" s="20" t="s">
        <v>44</v>
      </c>
      <c r="I13" s="20" t="s">
        <v>0</v>
      </c>
      <c r="J13" s="20">
        <v>3</v>
      </c>
      <c r="K13" s="20" t="s">
        <v>45</v>
      </c>
      <c r="L13" s="20">
        <f>IF(base[[#This Row],[Intención de la modalidad de vivienda del colectivo (Colectivo - Disperso)]]="Nucleada", 5,IF(base[[#This Row],[Intención de la modalidad de vivienda del colectivo (Colectivo - Disperso)]]="Multifamiliar", 3,IF(base[[#This Row],[Intención de la modalidad de vivienda del colectivo (Colectivo - Disperso)]]="Unifamiliar", 1, "")))</f>
        <v>5</v>
      </c>
      <c r="M13" s="20">
        <v>42</v>
      </c>
      <c r="N13" s="20">
        <v>5</v>
      </c>
      <c r="O13" s="22">
        <v>86.69</v>
      </c>
      <c r="P13" s="21" t="s">
        <v>46</v>
      </c>
      <c r="Q13" s="21" t="s">
        <v>47</v>
      </c>
      <c r="R13" s="24" t="s">
        <v>48</v>
      </c>
      <c r="S13" s="21" t="s">
        <v>40</v>
      </c>
      <c r="T13" s="20">
        <v>1</v>
      </c>
      <c r="U13" s="21" t="s">
        <v>39</v>
      </c>
      <c r="V13" s="20">
        <v>1</v>
      </c>
      <c r="W13" s="21" t="s">
        <v>41</v>
      </c>
      <c r="X13" s="20">
        <v>5</v>
      </c>
      <c r="Y13" s="20">
        <f t="shared" si="0"/>
        <v>20</v>
      </c>
      <c r="Z13" s="21" t="s">
        <v>49</v>
      </c>
      <c r="AA13" s="20" t="s">
        <v>50</v>
      </c>
    </row>
    <row r="14" spans="1:27" s="23" customFormat="1" x14ac:dyDescent="0.3">
      <c r="A14" s="19" t="s">
        <v>3</v>
      </c>
      <c r="B14" s="20" t="s">
        <v>81</v>
      </c>
      <c r="C14" s="20" t="s">
        <v>82</v>
      </c>
      <c r="D14" s="20" t="s">
        <v>83</v>
      </c>
      <c r="E14" s="19" t="s">
        <v>84</v>
      </c>
      <c r="F14" s="21">
        <v>70508</v>
      </c>
      <c r="G14" s="21" t="s">
        <v>85</v>
      </c>
      <c r="H14" s="20" t="s">
        <v>86</v>
      </c>
      <c r="I14" s="20" t="s">
        <v>0</v>
      </c>
      <c r="J14" s="20">
        <f>IF(base[[#This Row],[¿CUENTA CON PREDIO?]]="SI", 5,IF(base[[#This Row],[¿CUENTA CON PREDIO?]]="NO", 1, ""))</f>
        <v>5</v>
      </c>
      <c r="K14" s="20" t="s">
        <v>178</v>
      </c>
      <c r="L14" s="20">
        <v>4</v>
      </c>
      <c r="M14" s="20">
        <v>34</v>
      </c>
      <c r="N14" s="20">
        <v>5</v>
      </c>
      <c r="O14" s="22">
        <v>4</v>
      </c>
      <c r="P14" s="21" t="s">
        <v>46</v>
      </c>
      <c r="Q14" s="21" t="s">
        <v>87</v>
      </c>
      <c r="R14" s="20"/>
      <c r="S14" s="21" t="s">
        <v>40</v>
      </c>
      <c r="T14" s="20">
        <v>1</v>
      </c>
      <c r="U14" s="21" t="s">
        <v>2</v>
      </c>
      <c r="V14" s="20">
        <v>1</v>
      </c>
      <c r="W14" s="21" t="s">
        <v>39</v>
      </c>
      <c r="X14" s="20">
        <v>1</v>
      </c>
      <c r="Y14" s="20">
        <f t="shared" si="0"/>
        <v>17</v>
      </c>
      <c r="Z14" s="3" t="s">
        <v>88</v>
      </c>
      <c r="AA14" s="20" t="s">
        <v>89</v>
      </c>
    </row>
    <row r="15" spans="1:27" s="23" customFormat="1" x14ac:dyDescent="0.3">
      <c r="A15" s="19" t="s">
        <v>4</v>
      </c>
      <c r="B15" s="20" t="s">
        <v>138</v>
      </c>
      <c r="C15" s="20" t="s">
        <v>139</v>
      </c>
      <c r="D15" s="20" t="s">
        <v>140</v>
      </c>
      <c r="E15" s="19" t="s">
        <v>141</v>
      </c>
      <c r="F15" s="21">
        <v>50590</v>
      </c>
      <c r="G15" s="21" t="s">
        <v>113</v>
      </c>
      <c r="H15" s="20" t="s">
        <v>142</v>
      </c>
      <c r="I15" s="20" t="s">
        <v>0</v>
      </c>
      <c r="J15" s="20">
        <f>IF(base[[#This Row],[¿CUENTA CON PREDIO?]]="SI", 5,IF(base[[#This Row],[¿CUENTA CON PREDIO?]]="NO", 1, ""))</f>
        <v>5</v>
      </c>
      <c r="K15" s="20" t="s">
        <v>174</v>
      </c>
      <c r="L15" s="20">
        <v>3</v>
      </c>
      <c r="M15" s="20">
        <v>60</v>
      </c>
      <c r="N15" s="20">
        <v>5</v>
      </c>
      <c r="O15" s="22">
        <v>600</v>
      </c>
      <c r="P15" s="21" t="s">
        <v>46</v>
      </c>
      <c r="Q15" s="21" t="s">
        <v>143</v>
      </c>
      <c r="R15" s="20" t="s">
        <v>144</v>
      </c>
      <c r="S15" s="21" t="s">
        <v>40</v>
      </c>
      <c r="T15" s="20">
        <v>1</v>
      </c>
      <c r="U15" s="21" t="s">
        <v>39</v>
      </c>
      <c r="V15" s="20">
        <v>1</v>
      </c>
      <c r="W15" s="21" t="s">
        <v>39</v>
      </c>
      <c r="X15" s="20">
        <v>1</v>
      </c>
      <c r="Y15" s="20">
        <f t="shared" si="0"/>
        <v>16</v>
      </c>
      <c r="Z15" s="3" t="s">
        <v>185</v>
      </c>
      <c r="AA15" s="20" t="s">
        <v>145</v>
      </c>
    </row>
    <row r="16" spans="1:27" s="23" customFormat="1" x14ac:dyDescent="0.3">
      <c r="A16" s="19" t="s">
        <v>3</v>
      </c>
      <c r="B16" s="20" t="s">
        <v>103</v>
      </c>
      <c r="C16" s="20" t="s">
        <v>104</v>
      </c>
      <c r="D16" s="20" t="s">
        <v>105</v>
      </c>
      <c r="E16" s="20" t="s">
        <v>63</v>
      </c>
      <c r="F16" s="20">
        <v>66572</v>
      </c>
      <c r="G16" s="21" t="s">
        <v>106</v>
      </c>
      <c r="H16" s="20" t="s">
        <v>107</v>
      </c>
      <c r="I16" s="20" t="s">
        <v>0</v>
      </c>
      <c r="J16" s="20">
        <f>IF(base[[#This Row],[¿CUENTA CON PREDIO?]]="SI", 5,IF(base[[#This Row],[¿CUENTA CON PREDIO?]]="NO", 1, ""))</f>
        <v>5</v>
      </c>
      <c r="K16" s="20" t="s">
        <v>45</v>
      </c>
      <c r="L16" s="20">
        <f>IF(base[[#This Row],[Intención de la modalidad de vivienda del colectivo (Colectivo - Disperso)]]="Nucleada", 5,IF(base[[#This Row],[Intención de la modalidad de vivienda del colectivo (Colectivo - Disperso)]]="Multifamiliar", 3,IF(base[[#This Row],[Intención de la modalidad de vivienda del colectivo (Colectivo - Disperso)]]="Unifamiliar", 1, "")))</f>
        <v>5</v>
      </c>
      <c r="M16" s="20">
        <v>44</v>
      </c>
      <c r="N16" s="20">
        <v>5</v>
      </c>
      <c r="O16" s="22">
        <v>2</v>
      </c>
      <c r="P16" s="21" t="s">
        <v>46</v>
      </c>
      <c r="Q16" s="21" t="s">
        <v>108</v>
      </c>
      <c r="R16" s="20"/>
      <c r="S16" s="21" t="s">
        <v>40</v>
      </c>
      <c r="T16" s="20">
        <v>1</v>
      </c>
      <c r="U16" s="21"/>
      <c r="V16" s="20"/>
      <c r="W16" s="21"/>
      <c r="X16" s="20"/>
      <c r="Y16" s="20">
        <f t="shared" si="0"/>
        <v>16</v>
      </c>
      <c r="Z16" s="3" t="s">
        <v>88</v>
      </c>
      <c r="AA16" s="20" t="s">
        <v>109</v>
      </c>
    </row>
    <row r="17" spans="1:27 16381:16383" s="23" customFormat="1" x14ac:dyDescent="0.3">
      <c r="A17" s="19" t="s">
        <v>3</v>
      </c>
      <c r="B17" s="20" t="s">
        <v>110</v>
      </c>
      <c r="C17" s="20" t="s">
        <v>111</v>
      </c>
      <c r="D17" s="20" t="s">
        <v>112</v>
      </c>
      <c r="E17" s="20" t="s">
        <v>63</v>
      </c>
      <c r="F17" s="21">
        <v>50313</v>
      </c>
      <c r="G17" s="21" t="s">
        <v>113</v>
      </c>
      <c r="H17" s="20"/>
      <c r="I17" s="20" t="s">
        <v>0</v>
      </c>
      <c r="J17" s="20">
        <f>IF(base[[#This Row],[¿CUENTA CON PREDIO?]]="SI", 5,IF(base[[#This Row],[¿CUENTA CON PREDIO?]]="NO", 1, ""))</f>
        <v>5</v>
      </c>
      <c r="K17" s="20" t="s">
        <v>45</v>
      </c>
      <c r="L17" s="20">
        <f>IF(base[[#This Row],[Intención de la modalidad de vivienda del colectivo (Colectivo - Disperso)]]="Nucleada", 5,IF(base[[#This Row],[Intención de la modalidad de vivienda del colectivo (Colectivo - Disperso)]]="Multifamiliar", 3,IF(base[[#This Row],[Intención de la modalidad de vivienda del colectivo (Colectivo - Disperso)]]="Unifamiliar", 1, "")))</f>
        <v>5</v>
      </c>
      <c r="M17" s="20">
        <v>56</v>
      </c>
      <c r="N17" s="20">
        <v>5</v>
      </c>
      <c r="O17" s="22">
        <v>1.5</v>
      </c>
      <c r="P17" s="21" t="s">
        <v>46</v>
      </c>
      <c r="Q17" s="21"/>
      <c r="R17" s="20"/>
      <c r="S17" s="21" t="s">
        <v>40</v>
      </c>
      <c r="T17" s="20">
        <v>1</v>
      </c>
      <c r="U17" s="21"/>
      <c r="V17" s="20"/>
      <c r="W17" s="21"/>
      <c r="X17" s="20"/>
      <c r="Y17" s="20">
        <f t="shared" si="0"/>
        <v>16</v>
      </c>
      <c r="Z17" s="3" t="s">
        <v>88</v>
      </c>
      <c r="AA17" s="20"/>
    </row>
    <row r="18" spans="1:27 16381:16383" s="23" customFormat="1" ht="23.4" customHeight="1" x14ac:dyDescent="0.3">
      <c r="A18" s="20"/>
      <c r="B18" s="20" t="s">
        <v>179</v>
      </c>
      <c r="C18" s="20" t="s">
        <v>115</v>
      </c>
      <c r="D18" s="20" t="s">
        <v>147</v>
      </c>
      <c r="E18" s="20" t="s">
        <v>117</v>
      </c>
      <c r="F18" s="20">
        <v>86568</v>
      </c>
      <c r="G18" s="20" t="s">
        <v>175</v>
      </c>
      <c r="H18" s="20" t="s">
        <v>193</v>
      </c>
      <c r="I18" s="20" t="s">
        <v>2</v>
      </c>
      <c r="J18" s="20">
        <v>1</v>
      </c>
      <c r="K18" s="22" t="s">
        <v>178</v>
      </c>
      <c r="L18" s="21">
        <v>4</v>
      </c>
      <c r="M18" s="21">
        <v>70</v>
      </c>
      <c r="N18" s="20">
        <v>5</v>
      </c>
      <c r="O18" s="21">
        <v>5</v>
      </c>
      <c r="P18" s="20" t="s">
        <v>46</v>
      </c>
      <c r="Q18" s="21" t="s">
        <v>181</v>
      </c>
      <c r="R18" s="20"/>
      <c r="S18" s="21" t="s">
        <v>40</v>
      </c>
      <c r="T18" s="20">
        <v>1</v>
      </c>
      <c r="U18" s="20" t="s">
        <v>39</v>
      </c>
      <c r="V18" s="3">
        <v>1</v>
      </c>
      <c r="W18" s="20" t="s">
        <v>39</v>
      </c>
      <c r="X18" s="23">
        <v>1</v>
      </c>
      <c r="Y18" s="23">
        <f t="shared" si="0"/>
        <v>13</v>
      </c>
      <c r="AA18" s="23" t="s">
        <v>180</v>
      </c>
      <c r="XFA18" s="20"/>
      <c r="XFB18" s="20"/>
      <c r="XFC18" s="20"/>
    </row>
    <row r="19" spans="1:27 16381:16383" s="23" customFormat="1" x14ac:dyDescent="0.3">
      <c r="A19" s="19" t="s">
        <v>1</v>
      </c>
      <c r="B19" s="20" t="s">
        <v>75</v>
      </c>
      <c r="C19" s="20" t="s">
        <v>76</v>
      </c>
      <c r="D19" s="20" t="s">
        <v>77</v>
      </c>
      <c r="E19" s="20" t="s">
        <v>63</v>
      </c>
      <c r="F19" s="20">
        <v>76001</v>
      </c>
      <c r="G19" s="21" t="s">
        <v>78</v>
      </c>
      <c r="H19" s="20"/>
      <c r="I19" s="20" t="s">
        <v>2</v>
      </c>
      <c r="J19" s="20">
        <f>IF(base[[#This Row],[¿CUENTA CON PREDIO?]]="SI", 5,IF(base[[#This Row],[¿CUENTA CON PREDIO?]]="NO", 1, ""))</f>
        <v>1</v>
      </c>
      <c r="K19" s="20" t="s">
        <v>45</v>
      </c>
      <c r="L19" s="20">
        <f>IF(base[[#This Row],[Intención de la modalidad de vivienda del colectivo (Colectivo - Disperso)]]="Nucleada", 5,IF(base[[#This Row],[Intención de la modalidad de vivienda del colectivo (Colectivo - Disperso)]]="Multifamiliar", 3,IF(base[[#This Row],[Intención de la modalidad de vivienda del colectivo (Colectivo - Disperso)]]="Unifamiliar", 1, "")))</f>
        <v>5</v>
      </c>
      <c r="M19" s="20">
        <v>30</v>
      </c>
      <c r="N19" s="20">
        <v>5</v>
      </c>
      <c r="O19" s="22"/>
      <c r="P19" s="21" t="s">
        <v>38</v>
      </c>
      <c r="Q19" s="21"/>
      <c r="R19" s="20"/>
      <c r="S19" s="21" t="s">
        <v>40</v>
      </c>
      <c r="T19" s="20">
        <v>1</v>
      </c>
      <c r="U19" s="21"/>
      <c r="V19" s="20"/>
      <c r="W19" s="21"/>
      <c r="X19" s="20"/>
      <c r="Y19" s="20">
        <f t="shared" si="0"/>
        <v>12</v>
      </c>
      <c r="Z19" s="3" t="s">
        <v>79</v>
      </c>
      <c r="AA19" s="20" t="s">
        <v>80</v>
      </c>
    </row>
    <row r="20" spans="1:27 16381:16383" s="23" customFormat="1" x14ac:dyDescent="0.3">
      <c r="A20" s="19" t="s">
        <v>3</v>
      </c>
      <c r="B20" s="20" t="s">
        <v>121</v>
      </c>
      <c r="C20" s="20" t="s">
        <v>122</v>
      </c>
      <c r="D20" s="20" t="s">
        <v>123</v>
      </c>
      <c r="E20" s="20" t="s">
        <v>63</v>
      </c>
      <c r="F20" s="20">
        <v>27001</v>
      </c>
      <c r="G20" s="21" t="s">
        <v>124</v>
      </c>
      <c r="H20" s="20" t="s">
        <v>125</v>
      </c>
      <c r="I20" s="20" t="s">
        <v>2</v>
      </c>
      <c r="J20" s="20">
        <v>1</v>
      </c>
      <c r="K20" s="20" t="s">
        <v>45</v>
      </c>
      <c r="L20" s="20">
        <f>IF(base[[#This Row],[Intención de la modalidad de vivienda del colectivo (Colectivo - Disperso)]]="Nucleada", 5,IF(base[[#This Row],[Intención de la modalidad de vivienda del colectivo (Colectivo - Disperso)]]="Multifamiliar", 3,IF(base[[#This Row],[Intención de la modalidad de vivienda del colectivo (Colectivo - Disperso)]]="Unifamiliar", 1, "")))</f>
        <v>5</v>
      </c>
      <c r="M20" s="20">
        <v>50</v>
      </c>
      <c r="N20" s="20">
        <v>5</v>
      </c>
      <c r="O20" s="22">
        <v>7</v>
      </c>
      <c r="P20" s="21" t="s">
        <v>65</v>
      </c>
      <c r="Q20" s="21" t="s">
        <v>126</v>
      </c>
      <c r="R20" s="20"/>
      <c r="S20" s="21" t="s">
        <v>40</v>
      </c>
      <c r="T20" s="20">
        <v>1</v>
      </c>
      <c r="U20" s="21"/>
      <c r="V20" s="20"/>
      <c r="W20" s="21"/>
      <c r="X20" s="20"/>
      <c r="Y20" s="20">
        <f t="shared" si="0"/>
        <v>12</v>
      </c>
      <c r="Z20" s="3" t="s">
        <v>88</v>
      </c>
      <c r="AA20" s="20"/>
    </row>
    <row r="21" spans="1:27 16381:16383" s="23" customFormat="1" x14ac:dyDescent="0.3">
      <c r="A21" s="19" t="s">
        <v>1</v>
      </c>
      <c r="B21" s="20" t="s">
        <v>130</v>
      </c>
      <c r="C21" s="20" t="s">
        <v>95</v>
      </c>
      <c r="D21" s="20" t="s">
        <v>131</v>
      </c>
      <c r="E21" s="20" t="s">
        <v>63</v>
      </c>
      <c r="F21" s="20">
        <v>19807</v>
      </c>
      <c r="G21" s="21" t="s">
        <v>96</v>
      </c>
      <c r="H21" s="20" t="s">
        <v>132</v>
      </c>
      <c r="I21" s="20" t="s">
        <v>0</v>
      </c>
      <c r="J21" s="20">
        <v>1</v>
      </c>
      <c r="K21" s="20" t="s">
        <v>177</v>
      </c>
      <c r="L21" s="20">
        <v>1</v>
      </c>
      <c r="M21" s="20">
        <v>30</v>
      </c>
      <c r="N21" s="20">
        <v>5</v>
      </c>
      <c r="O21" s="22">
        <v>1</v>
      </c>
      <c r="P21" s="21" t="s">
        <v>65</v>
      </c>
      <c r="Q21" s="21" t="s">
        <v>133</v>
      </c>
      <c r="R21" s="20"/>
      <c r="S21" s="21" t="s">
        <v>40</v>
      </c>
      <c r="T21" s="20">
        <v>1</v>
      </c>
      <c r="U21" s="21" t="s">
        <v>39</v>
      </c>
      <c r="V21" s="20">
        <v>1</v>
      </c>
      <c r="W21" s="21" t="s">
        <v>39</v>
      </c>
      <c r="X21" s="20">
        <v>1</v>
      </c>
      <c r="Y21" s="20">
        <f t="shared" si="0"/>
        <v>10</v>
      </c>
      <c r="Z21" s="3" t="s">
        <v>88</v>
      </c>
      <c r="AA21" s="20" t="s">
        <v>134</v>
      </c>
    </row>
    <row r="22" spans="1:27 16381:16383" s="23" customFormat="1" x14ac:dyDescent="0.3">
      <c r="A22" s="19" t="s">
        <v>3</v>
      </c>
      <c r="B22" s="20" t="s">
        <v>114</v>
      </c>
      <c r="C22" s="20" t="s">
        <v>115</v>
      </c>
      <c r="D22" s="20" t="s">
        <v>116</v>
      </c>
      <c r="E22" s="19" t="s">
        <v>117</v>
      </c>
      <c r="F22" s="21">
        <v>86571</v>
      </c>
      <c r="G22" s="19" t="s">
        <v>117</v>
      </c>
      <c r="H22" s="20" t="s">
        <v>118</v>
      </c>
      <c r="I22" s="20" t="s">
        <v>2</v>
      </c>
      <c r="J22" s="20">
        <f>IF(base[[#This Row],[¿CUENTA CON PREDIO?]]="SI", 5,IF(base[[#This Row],[¿CUENTA CON PREDIO?]]="NO", 1, ""))</f>
        <v>1</v>
      </c>
      <c r="K22" s="20" t="s">
        <v>177</v>
      </c>
      <c r="L22" s="20">
        <v>1</v>
      </c>
      <c r="M22" s="20">
        <v>72</v>
      </c>
      <c r="N22" s="20">
        <v>5</v>
      </c>
      <c r="O22" s="22">
        <v>21.2</v>
      </c>
      <c r="P22" s="21" t="s">
        <v>65</v>
      </c>
      <c r="Q22" s="21" t="s">
        <v>119</v>
      </c>
      <c r="R22" s="20"/>
      <c r="S22" s="21" t="s">
        <v>40</v>
      </c>
      <c r="T22" s="20">
        <v>1</v>
      </c>
      <c r="U22" s="21" t="s">
        <v>39</v>
      </c>
      <c r="V22" s="20">
        <v>1</v>
      </c>
      <c r="W22" s="21" t="s">
        <v>39</v>
      </c>
      <c r="X22" s="20">
        <v>1</v>
      </c>
      <c r="Y22" s="20">
        <f t="shared" si="0"/>
        <v>10</v>
      </c>
      <c r="Z22" s="3" t="s">
        <v>88</v>
      </c>
      <c r="AA22" s="20" t="s">
        <v>120</v>
      </c>
    </row>
    <row r="23" spans="1:27 16381:16383" x14ac:dyDescent="0.3">
      <c r="A23" s="40"/>
      <c r="B23" s="40"/>
      <c r="C23" s="40"/>
      <c r="D23" s="40"/>
      <c r="E23" s="41"/>
      <c r="F23" s="40"/>
      <c r="G23" s="42"/>
      <c r="H23" s="40"/>
      <c r="I23" s="40"/>
      <c r="J23" s="40"/>
      <c r="K23" s="40"/>
      <c r="L23" s="40"/>
      <c r="M23" s="38">
        <f>SUBTOTAL(109,base[Número de hogares que se espera atender])</f>
        <v>1357</v>
      </c>
      <c r="N23" s="40"/>
      <c r="O23" s="43"/>
      <c r="P23" s="42"/>
      <c r="Q23" s="42"/>
      <c r="R23" s="40"/>
      <c r="S23" s="42"/>
      <c r="T23" s="40"/>
      <c r="U23" s="42"/>
      <c r="V23" s="40"/>
      <c r="W23" s="42"/>
      <c r="X23" s="40"/>
      <c r="Y23" s="44"/>
      <c r="Z23" s="42"/>
      <c r="AA23" s="39"/>
    </row>
    <row r="25" spans="1:27 16381:16383" x14ac:dyDescent="0.3">
      <c r="M25" s="1">
        <f>M3+M4+M5+M6+M7+M8+M9+M10+M11</f>
        <v>847</v>
      </c>
    </row>
    <row r="26" spans="1:27 16381:16383" x14ac:dyDescent="0.3">
      <c r="L26" s="45"/>
      <c r="M26" s="1">
        <f>M12+M13+M14+M15+M16+M17+M18+M19+M20+M21+M22</f>
        <v>510</v>
      </c>
    </row>
    <row r="27" spans="1:27 16381:16383" x14ac:dyDescent="0.3">
      <c r="M27" s="1">
        <f>M25+M26</f>
        <v>1357</v>
      </c>
    </row>
  </sheetData>
  <phoneticPr fontId="12" type="noConversion"/>
  <conditionalFormatting sqref="U18">
    <cfRule type="cellIs" dxfId="5" priority="1" operator="lessThan">
      <formula>10</formula>
    </cfRule>
    <cfRule type="cellIs" dxfId="4" priority="2" operator="between">
      <formula>10</formula>
      <formula>20</formula>
    </cfRule>
    <cfRule type="cellIs" dxfId="3" priority="3" operator="greaterThan">
      <formula>20</formula>
    </cfRule>
  </conditionalFormatting>
  <conditionalFormatting sqref="Y2:Y17 Y19:Y22">
    <cfRule type="cellIs" dxfId="2" priority="13" operator="lessThan">
      <formula>10</formula>
    </cfRule>
    <cfRule type="cellIs" dxfId="1" priority="14" operator="between">
      <formula>10</formula>
      <formula>20</formula>
    </cfRule>
    <cfRule type="cellIs" dxfId="0" priority="15" operator="greaterThan">
      <formula>20</formula>
    </cfRule>
  </conditionalFormatting>
  <dataValidations count="1">
    <dataValidation type="list" allowBlank="1" showInputMessage="1" showErrorMessage="1" sqref="A5:A6 A8:A22 I5:I22" xr:uid="{8D136450-49F5-4A34-9907-9AC67879694F}">
      <formula1>#REF!</formula1>
    </dataValidation>
  </dataValidations>
  <hyperlinks>
    <hyperlink ref="R3" r:id="rId1" xr:uid="{6D182645-DED1-4F28-B03F-DCA696FA9331}"/>
    <hyperlink ref="R4" r:id="rId2" xr:uid="{79C345C9-3BB1-411C-B126-710766204861}"/>
    <hyperlink ref="R13" r:id="rId3" xr:uid="{6D83203C-B822-40C2-8CA9-467A23A51340}"/>
    <hyperlink ref="R15" r:id="rId4" xr:uid="{9F9A8897-15D5-465D-BC87-E0CAF3B72628}"/>
    <hyperlink ref="R7" r:id="rId5" xr:uid="{603413A0-1AFF-4BEF-A876-17F8785EB1AA}"/>
    <hyperlink ref="R10" r:id="rId6" display="https://earth.google.com/web/search/Villanueva+-La+Guajira-,+Villanueva,+La+Guajira+SEDE+UNIVERSIDAD+DE+LA+GUAJIRA/@10.61466418,-72.96288028,237.25667476a,1091.33710588d,35y,-0h,0t,0r/data=CiwiJgokCccN-kFQNSVAEWkkkP4nLCVAGT_cSj7vPVLAIU_nk99iQFLAQgIIAToDCgEwQgIIAEoICN2Yl4MDEAA?utm_source=earth7&amp;utm_campaign=vine&amp;hl=es-419&amp;authuser=0" xr:uid="{379A4F1D-03A3-455C-87DD-7473DFFD246A}"/>
  </hyperlinks>
  <pageMargins left="0.7" right="0.7" top="0.75" bottom="0.75" header="0" footer="0"/>
  <pageSetup scale="22" orientation="landscape" r:id="rId7"/>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EF891-EF03-4C00-B265-CDDD79D593C9}">
  <dimension ref="A1:O28"/>
  <sheetViews>
    <sheetView zoomScale="90" zoomScaleNormal="90" workbookViewId="0">
      <selection activeCell="K3" sqref="K3"/>
    </sheetView>
  </sheetViews>
  <sheetFormatPr baseColWidth="10" defaultRowHeight="15.6" x14ac:dyDescent="0.3"/>
  <cols>
    <col min="1" max="1" width="6.88671875" style="31" customWidth="1"/>
    <col min="2" max="2" width="48.88671875" style="31" hidden="1" customWidth="1"/>
    <col min="3" max="3" width="18.88671875" style="31" hidden="1" customWidth="1"/>
    <col min="4" max="4" width="15.44140625" style="31" customWidth="1"/>
    <col min="5" max="5" width="48.88671875" style="31" customWidth="1"/>
    <col min="6" max="9" width="11.5546875" style="31"/>
    <col min="10" max="11" width="12.77734375" style="31" customWidth="1"/>
    <col min="12" max="12" width="18.21875" style="31" customWidth="1"/>
    <col min="13" max="14" width="12.77734375" style="31" customWidth="1"/>
    <col min="15" max="15" width="60.33203125" style="31" customWidth="1"/>
    <col min="16" max="16384" width="11.5546875" style="31"/>
  </cols>
  <sheetData>
    <row r="1" spans="1:15" ht="140.4" x14ac:dyDescent="0.3">
      <c r="B1" s="28" t="s">
        <v>12</v>
      </c>
      <c r="C1" s="28" t="s">
        <v>13</v>
      </c>
      <c r="D1" s="28" t="s">
        <v>14</v>
      </c>
      <c r="E1" s="28" t="s">
        <v>18</v>
      </c>
      <c r="F1" s="28" t="s">
        <v>22</v>
      </c>
      <c r="G1" s="29" t="s">
        <v>24</v>
      </c>
      <c r="H1" s="30" t="s">
        <v>25</v>
      </c>
      <c r="I1" s="30" t="s">
        <v>5</v>
      </c>
      <c r="J1" s="28" t="s">
        <v>205</v>
      </c>
      <c r="K1" s="28" t="s">
        <v>209</v>
      </c>
      <c r="L1" s="28" t="s">
        <v>196</v>
      </c>
      <c r="M1" s="28" t="s">
        <v>210</v>
      </c>
      <c r="N1" s="28" t="s">
        <v>212</v>
      </c>
      <c r="O1" s="28" t="s">
        <v>218</v>
      </c>
    </row>
    <row r="2" spans="1:15" x14ac:dyDescent="0.3">
      <c r="A2" s="31">
        <v>1</v>
      </c>
      <c r="B2" s="10" t="s">
        <v>68</v>
      </c>
      <c r="C2" s="10" t="s">
        <v>69</v>
      </c>
      <c r="D2" s="10" t="s">
        <v>70</v>
      </c>
      <c r="E2" s="10" t="s">
        <v>194</v>
      </c>
      <c r="F2" s="10">
        <v>77</v>
      </c>
      <c r="G2" s="10">
        <v>1.8</v>
      </c>
      <c r="H2" s="10" t="s">
        <v>38</v>
      </c>
      <c r="I2" s="10" t="s">
        <v>41</v>
      </c>
      <c r="J2" s="37" t="s">
        <v>14</v>
      </c>
      <c r="K2" s="37" t="s">
        <v>200</v>
      </c>
      <c r="L2" s="37" t="s">
        <v>200</v>
      </c>
      <c r="M2" s="37" t="s">
        <v>201</v>
      </c>
      <c r="N2" s="37"/>
      <c r="O2" s="37" t="s">
        <v>213</v>
      </c>
    </row>
    <row r="3" spans="1:15" x14ac:dyDescent="0.3">
      <c r="A3" s="31">
        <v>2</v>
      </c>
      <c r="B3" s="10" t="s">
        <v>51</v>
      </c>
      <c r="C3" s="10" t="s">
        <v>52</v>
      </c>
      <c r="D3" s="10" t="s">
        <v>53</v>
      </c>
      <c r="E3" s="10" t="s">
        <v>56</v>
      </c>
      <c r="F3" s="10">
        <v>27</v>
      </c>
      <c r="G3" s="10">
        <v>27.83</v>
      </c>
      <c r="H3" s="10" t="s">
        <v>46</v>
      </c>
      <c r="I3" s="10" t="s">
        <v>41</v>
      </c>
      <c r="J3" s="37" t="s">
        <v>202</v>
      </c>
      <c r="K3" s="37" t="s">
        <v>199</v>
      </c>
      <c r="L3" s="37" t="s">
        <v>203</v>
      </c>
      <c r="M3" s="37"/>
      <c r="N3" s="37"/>
      <c r="O3" s="37" t="s">
        <v>220</v>
      </c>
    </row>
    <row r="4" spans="1:15" x14ac:dyDescent="0.3">
      <c r="A4" s="31">
        <v>3</v>
      </c>
      <c r="B4" s="10" t="s">
        <v>152</v>
      </c>
      <c r="C4" s="10" t="s">
        <v>62</v>
      </c>
      <c r="D4" s="10" t="s">
        <v>186</v>
      </c>
      <c r="E4" s="10" t="s">
        <v>211</v>
      </c>
      <c r="F4" s="10">
        <v>45</v>
      </c>
      <c r="G4" s="10">
        <v>1</v>
      </c>
      <c r="H4" s="10" t="s">
        <v>38</v>
      </c>
      <c r="I4" s="10" t="s">
        <v>40</v>
      </c>
      <c r="J4" s="37" t="s">
        <v>14</v>
      </c>
      <c r="K4" s="37" t="s">
        <v>199</v>
      </c>
      <c r="L4" s="37" t="s">
        <v>197</v>
      </c>
      <c r="M4" s="37"/>
      <c r="N4" s="37"/>
      <c r="O4" s="37" t="s">
        <v>214</v>
      </c>
    </row>
    <row r="5" spans="1:15" x14ac:dyDescent="0.3">
      <c r="A5" s="31">
        <v>4</v>
      </c>
      <c r="B5" s="10" t="s">
        <v>152</v>
      </c>
      <c r="C5" s="10" t="s">
        <v>62</v>
      </c>
      <c r="D5" s="10" t="s">
        <v>190</v>
      </c>
      <c r="E5" s="10" t="s">
        <v>191</v>
      </c>
      <c r="F5" s="10">
        <v>38</v>
      </c>
      <c r="G5" s="10">
        <v>0.7</v>
      </c>
      <c r="H5" s="10" t="s">
        <v>38</v>
      </c>
      <c r="I5" s="10" t="s">
        <v>40</v>
      </c>
      <c r="J5" s="37" t="s">
        <v>14</v>
      </c>
      <c r="K5" s="37" t="s">
        <v>204</v>
      </c>
      <c r="L5" s="37" t="s">
        <v>197</v>
      </c>
      <c r="M5" s="37"/>
      <c r="N5" s="37"/>
      <c r="O5" s="37" t="s">
        <v>215</v>
      </c>
    </row>
    <row r="6" spans="1:15" x14ac:dyDescent="0.3">
      <c r="A6" s="31">
        <v>5</v>
      </c>
      <c r="B6" s="10" t="s">
        <v>152</v>
      </c>
      <c r="C6" s="10" t="s">
        <v>34</v>
      </c>
      <c r="D6" s="10" t="s">
        <v>153</v>
      </c>
      <c r="E6" s="10" t="s">
        <v>155</v>
      </c>
      <c r="F6" s="10">
        <v>60</v>
      </c>
      <c r="G6" s="10">
        <v>1.7</v>
      </c>
      <c r="H6" s="10" t="s">
        <v>38</v>
      </c>
      <c r="I6" s="10" t="s">
        <v>40</v>
      </c>
      <c r="J6" s="37" t="s">
        <v>14</v>
      </c>
      <c r="K6" s="37" t="s">
        <v>199</v>
      </c>
      <c r="L6" s="37" t="s">
        <v>199</v>
      </c>
      <c r="M6" s="37" t="s">
        <v>199</v>
      </c>
      <c r="N6" s="37" t="s">
        <v>198</v>
      </c>
      <c r="O6" s="37" t="s">
        <v>216</v>
      </c>
    </row>
    <row r="7" spans="1:15" x14ac:dyDescent="0.3">
      <c r="A7" s="31">
        <v>6</v>
      </c>
      <c r="B7" s="10" t="s">
        <v>162</v>
      </c>
      <c r="C7" s="10" t="s">
        <v>90</v>
      </c>
      <c r="D7" s="10" t="s">
        <v>91</v>
      </c>
      <c r="E7" s="10" t="s">
        <v>93</v>
      </c>
      <c r="F7" s="10">
        <v>100</v>
      </c>
      <c r="G7" s="10">
        <v>1.8</v>
      </c>
      <c r="H7" s="10" t="s">
        <v>38</v>
      </c>
      <c r="I7" s="10" t="s">
        <v>40</v>
      </c>
      <c r="J7" s="37" t="s">
        <v>14</v>
      </c>
      <c r="K7" s="37" t="s">
        <v>199</v>
      </c>
      <c r="L7" s="37" t="s">
        <v>222</v>
      </c>
      <c r="M7" s="37"/>
      <c r="N7" s="37" t="s">
        <v>198</v>
      </c>
      <c r="O7" s="37" t="s">
        <v>217</v>
      </c>
    </row>
    <row r="8" spans="1:15" x14ac:dyDescent="0.3">
      <c r="A8" s="31">
        <v>7</v>
      </c>
      <c r="B8" s="10" t="s">
        <v>164</v>
      </c>
      <c r="C8" s="10" t="s">
        <v>62</v>
      </c>
      <c r="D8" s="10" t="s">
        <v>183</v>
      </c>
      <c r="E8" s="10" t="s">
        <v>184</v>
      </c>
      <c r="F8" s="10">
        <v>200</v>
      </c>
      <c r="G8" s="10">
        <v>1.5</v>
      </c>
      <c r="H8" s="10" t="s">
        <v>38</v>
      </c>
      <c r="I8" s="10" t="s">
        <v>0</v>
      </c>
      <c r="J8" s="37" t="s">
        <v>14</v>
      </c>
      <c r="K8" s="37" t="s">
        <v>14</v>
      </c>
      <c r="L8" s="37" t="s">
        <v>14</v>
      </c>
      <c r="M8" s="37" t="s">
        <v>14</v>
      </c>
      <c r="N8" s="37"/>
      <c r="O8" s="37" t="s">
        <v>219</v>
      </c>
    </row>
    <row r="9" spans="1:15" x14ac:dyDescent="0.3">
      <c r="A9" s="31">
        <v>8</v>
      </c>
      <c r="B9" s="10" t="s">
        <v>167</v>
      </c>
      <c r="C9" s="10" t="s">
        <v>168</v>
      </c>
      <c r="D9" s="10" t="s">
        <v>169</v>
      </c>
      <c r="E9" s="10" t="s">
        <v>172</v>
      </c>
      <c r="F9" s="10">
        <v>50</v>
      </c>
      <c r="G9" s="10">
        <v>3</v>
      </c>
      <c r="H9" s="10" t="s">
        <v>38</v>
      </c>
      <c r="I9" s="10" t="s">
        <v>40</v>
      </c>
      <c r="J9" s="37" t="s">
        <v>14</v>
      </c>
      <c r="K9" s="37" t="s">
        <v>199</v>
      </c>
      <c r="L9" s="37" t="s">
        <v>199</v>
      </c>
      <c r="M9" s="37"/>
      <c r="N9" s="37" t="s">
        <v>198</v>
      </c>
      <c r="O9" s="37" t="s">
        <v>216</v>
      </c>
    </row>
    <row r="10" spans="1:15" x14ac:dyDescent="0.3">
      <c r="A10" s="31">
        <v>9</v>
      </c>
      <c r="B10" s="10" t="s">
        <v>161</v>
      </c>
      <c r="C10" s="10" t="s">
        <v>90</v>
      </c>
      <c r="D10" s="10" t="s">
        <v>206</v>
      </c>
      <c r="E10" s="10" t="s">
        <v>159</v>
      </c>
      <c r="F10" s="10">
        <v>250</v>
      </c>
      <c r="G10" s="10">
        <v>2.7</v>
      </c>
      <c r="H10" s="10" t="s">
        <v>38</v>
      </c>
      <c r="I10" s="10" t="s">
        <v>40</v>
      </c>
      <c r="J10" s="37" t="s">
        <v>14</v>
      </c>
      <c r="K10" s="37"/>
      <c r="L10" s="37"/>
      <c r="M10" s="37"/>
      <c r="N10" s="37"/>
      <c r="O10" s="37" t="s">
        <v>221</v>
      </c>
    </row>
    <row r="11" spans="1:15" s="35" customFormat="1" x14ac:dyDescent="0.3">
      <c r="B11" s="32"/>
      <c r="C11" s="32"/>
      <c r="D11" s="32"/>
      <c r="E11" s="32"/>
      <c r="F11" s="36">
        <f>SUM(F2:F10)</f>
        <v>847</v>
      </c>
      <c r="G11" s="33"/>
      <c r="H11" s="34"/>
      <c r="I11" s="34"/>
    </row>
    <row r="12" spans="1:15" x14ac:dyDescent="0.3">
      <c r="A12" s="31">
        <v>10</v>
      </c>
      <c r="B12" s="20" t="s">
        <v>182</v>
      </c>
      <c r="C12" s="20" t="s">
        <v>34</v>
      </c>
      <c r="D12" s="20" t="s">
        <v>97</v>
      </c>
      <c r="E12" s="20" t="s">
        <v>98</v>
      </c>
      <c r="F12" s="20">
        <v>22</v>
      </c>
      <c r="G12" s="22">
        <v>7</v>
      </c>
      <c r="H12" s="21" t="s">
        <v>65</v>
      </c>
      <c r="I12" s="21" t="s">
        <v>40</v>
      </c>
      <c r="J12" s="37"/>
      <c r="K12" s="37"/>
      <c r="L12" s="37"/>
      <c r="M12" s="37"/>
      <c r="N12" s="37"/>
      <c r="O12" s="37"/>
    </row>
    <row r="13" spans="1:15" x14ac:dyDescent="0.3">
      <c r="A13" s="31">
        <v>11</v>
      </c>
      <c r="B13" s="20" t="s">
        <v>42</v>
      </c>
      <c r="C13" s="20" t="s">
        <v>34</v>
      </c>
      <c r="D13" s="20" t="s">
        <v>195</v>
      </c>
      <c r="E13" s="20" t="s">
        <v>44</v>
      </c>
      <c r="F13" s="20">
        <v>42</v>
      </c>
      <c r="G13" s="22">
        <v>86.69</v>
      </c>
      <c r="H13" s="21" t="s">
        <v>46</v>
      </c>
      <c r="I13" s="21" t="s">
        <v>40</v>
      </c>
      <c r="J13" s="37"/>
      <c r="K13" s="37"/>
      <c r="L13" s="37"/>
      <c r="M13" s="37"/>
      <c r="N13" s="37"/>
      <c r="O13" s="37"/>
    </row>
    <row r="14" spans="1:15" x14ac:dyDescent="0.3">
      <c r="A14" s="31">
        <v>12</v>
      </c>
      <c r="B14" s="20" t="s">
        <v>81</v>
      </c>
      <c r="C14" s="20" t="s">
        <v>82</v>
      </c>
      <c r="D14" s="20" t="s">
        <v>83</v>
      </c>
      <c r="E14" s="20" t="s">
        <v>86</v>
      </c>
      <c r="F14" s="20">
        <v>34</v>
      </c>
      <c r="G14" s="22">
        <v>4</v>
      </c>
      <c r="H14" s="21" t="s">
        <v>46</v>
      </c>
      <c r="I14" s="21" t="s">
        <v>40</v>
      </c>
      <c r="J14" s="37"/>
      <c r="K14" s="37"/>
      <c r="L14" s="37"/>
      <c r="M14" s="37"/>
      <c r="N14" s="37"/>
      <c r="O14" s="37"/>
    </row>
    <row r="15" spans="1:15" x14ac:dyDescent="0.3">
      <c r="A15" s="31">
        <v>13</v>
      </c>
      <c r="B15" s="20" t="s">
        <v>138</v>
      </c>
      <c r="C15" s="20" t="s">
        <v>139</v>
      </c>
      <c r="D15" s="20" t="s">
        <v>140</v>
      </c>
      <c r="E15" s="20" t="s">
        <v>142</v>
      </c>
      <c r="F15" s="20">
        <v>60</v>
      </c>
      <c r="G15" s="22">
        <v>600</v>
      </c>
      <c r="H15" s="21" t="s">
        <v>46</v>
      </c>
      <c r="I15" s="21" t="s">
        <v>40</v>
      </c>
      <c r="J15" s="37"/>
      <c r="K15" s="37"/>
      <c r="L15" s="37"/>
      <c r="M15" s="37"/>
      <c r="N15" s="37"/>
      <c r="O15" s="37"/>
    </row>
    <row r="16" spans="1:15" x14ac:dyDescent="0.3">
      <c r="A16" s="31">
        <v>14</v>
      </c>
      <c r="B16" s="20" t="s">
        <v>103</v>
      </c>
      <c r="C16" s="20" t="s">
        <v>104</v>
      </c>
      <c r="D16" s="20" t="s">
        <v>105</v>
      </c>
      <c r="E16" s="20" t="s">
        <v>107</v>
      </c>
      <c r="F16" s="20">
        <v>44</v>
      </c>
      <c r="G16" s="22">
        <v>2</v>
      </c>
      <c r="H16" s="21" t="s">
        <v>46</v>
      </c>
      <c r="I16" s="21" t="s">
        <v>40</v>
      </c>
      <c r="J16" s="37"/>
      <c r="K16" s="37"/>
      <c r="L16" s="37"/>
      <c r="M16" s="37"/>
      <c r="N16" s="37"/>
      <c r="O16" s="37"/>
    </row>
    <row r="17" spans="1:15" x14ac:dyDescent="0.3">
      <c r="A17" s="31">
        <v>15</v>
      </c>
      <c r="B17" s="20" t="s">
        <v>110</v>
      </c>
      <c r="C17" s="20" t="s">
        <v>111</v>
      </c>
      <c r="D17" s="20" t="s">
        <v>112</v>
      </c>
      <c r="E17" s="20"/>
      <c r="F17" s="20">
        <v>56</v>
      </c>
      <c r="G17" s="22">
        <v>1.5</v>
      </c>
      <c r="H17" s="21" t="s">
        <v>46</v>
      </c>
      <c r="I17" s="21" t="s">
        <v>40</v>
      </c>
      <c r="J17" s="37"/>
      <c r="K17" s="37"/>
      <c r="L17" s="37"/>
      <c r="M17" s="37"/>
      <c r="N17" s="37"/>
      <c r="O17" s="37"/>
    </row>
    <row r="18" spans="1:15" x14ac:dyDescent="0.3">
      <c r="A18" s="31">
        <v>16</v>
      </c>
      <c r="B18" s="20" t="s">
        <v>179</v>
      </c>
      <c r="C18" s="20" t="s">
        <v>115</v>
      </c>
      <c r="D18" s="20" t="s">
        <v>207</v>
      </c>
      <c r="E18" s="20" t="s">
        <v>193</v>
      </c>
      <c r="F18" s="21">
        <v>70</v>
      </c>
      <c r="G18" s="21">
        <v>5</v>
      </c>
      <c r="H18" s="20" t="s">
        <v>46</v>
      </c>
      <c r="I18" s="21" t="s">
        <v>40</v>
      </c>
      <c r="J18" s="37"/>
      <c r="K18" s="37"/>
      <c r="L18" s="37"/>
      <c r="M18" s="37"/>
      <c r="N18" s="37"/>
      <c r="O18" s="37"/>
    </row>
    <row r="19" spans="1:15" x14ac:dyDescent="0.3">
      <c r="A19" s="31">
        <v>17</v>
      </c>
      <c r="B19" s="20" t="s">
        <v>75</v>
      </c>
      <c r="C19" s="20" t="s">
        <v>76</v>
      </c>
      <c r="D19" s="20" t="s">
        <v>77</v>
      </c>
      <c r="E19" s="20"/>
      <c r="F19" s="20">
        <v>30</v>
      </c>
      <c r="G19" s="22"/>
      <c r="H19" s="21" t="s">
        <v>38</v>
      </c>
      <c r="I19" s="21" t="s">
        <v>40</v>
      </c>
      <c r="J19" s="37"/>
      <c r="K19" s="37"/>
      <c r="L19" s="37"/>
      <c r="M19" s="37"/>
      <c r="N19" s="37"/>
      <c r="O19" s="37"/>
    </row>
    <row r="20" spans="1:15" x14ac:dyDescent="0.3">
      <c r="A20" s="31">
        <v>18</v>
      </c>
      <c r="B20" s="20" t="s">
        <v>121</v>
      </c>
      <c r="C20" s="20" t="s">
        <v>122</v>
      </c>
      <c r="D20" s="20" t="s">
        <v>123</v>
      </c>
      <c r="E20" s="20" t="s">
        <v>125</v>
      </c>
      <c r="F20" s="20">
        <v>50</v>
      </c>
      <c r="G20" s="22">
        <v>7</v>
      </c>
      <c r="H20" s="21" t="s">
        <v>65</v>
      </c>
      <c r="I20" s="21" t="s">
        <v>40</v>
      </c>
      <c r="J20" s="37"/>
      <c r="K20" s="37"/>
      <c r="L20" s="37"/>
      <c r="M20" s="37"/>
      <c r="N20" s="37"/>
      <c r="O20" s="37"/>
    </row>
    <row r="21" spans="1:15" x14ac:dyDescent="0.3">
      <c r="A21" s="31">
        <v>19</v>
      </c>
      <c r="B21" s="20" t="s">
        <v>130</v>
      </c>
      <c r="C21" s="20" t="s">
        <v>95</v>
      </c>
      <c r="D21" s="20" t="s">
        <v>131</v>
      </c>
      <c r="E21" s="20" t="s">
        <v>132</v>
      </c>
      <c r="F21" s="20">
        <v>30</v>
      </c>
      <c r="G21" s="22">
        <v>1</v>
      </c>
      <c r="H21" s="21" t="s">
        <v>65</v>
      </c>
      <c r="I21" s="21" t="s">
        <v>40</v>
      </c>
      <c r="J21" s="37"/>
      <c r="K21" s="37"/>
      <c r="L21" s="37"/>
      <c r="M21" s="37"/>
      <c r="N21" s="37"/>
      <c r="O21" s="37"/>
    </row>
    <row r="22" spans="1:15" x14ac:dyDescent="0.3">
      <c r="A22" s="31">
        <v>20</v>
      </c>
      <c r="B22" s="20" t="s">
        <v>114</v>
      </c>
      <c r="C22" s="20" t="s">
        <v>115</v>
      </c>
      <c r="D22" s="20" t="s">
        <v>116</v>
      </c>
      <c r="E22" s="20" t="s">
        <v>118</v>
      </c>
      <c r="F22" s="20">
        <v>72</v>
      </c>
      <c r="G22" s="22">
        <v>21.2</v>
      </c>
      <c r="H22" s="21" t="s">
        <v>65</v>
      </c>
      <c r="I22" s="21" t="s">
        <v>40</v>
      </c>
      <c r="J22" s="37"/>
      <c r="K22" s="37"/>
      <c r="L22" s="37"/>
      <c r="M22" s="37"/>
      <c r="N22" s="37"/>
      <c r="O22" s="37"/>
    </row>
    <row r="23" spans="1:15" s="35" customFormat="1" x14ac:dyDescent="0.3">
      <c r="B23" s="32"/>
      <c r="C23" s="32"/>
      <c r="D23" s="32"/>
      <c r="E23" s="32"/>
      <c r="F23" s="36">
        <f>SUM(F12:F22)</f>
        <v>510</v>
      </c>
      <c r="G23" s="33"/>
      <c r="H23" s="34"/>
      <c r="I23" s="34"/>
    </row>
    <row r="24" spans="1:15" x14ac:dyDescent="0.3">
      <c r="A24" s="31">
        <v>21</v>
      </c>
      <c r="B24" s="16" t="s">
        <v>127</v>
      </c>
      <c r="C24" s="16" t="s">
        <v>128</v>
      </c>
      <c r="D24" s="16" t="s">
        <v>129</v>
      </c>
      <c r="E24" s="16"/>
      <c r="F24" s="16">
        <v>30</v>
      </c>
      <c r="G24" s="17"/>
      <c r="H24" s="17"/>
      <c r="I24" s="16" t="s">
        <v>40</v>
      </c>
    </row>
    <row r="25" spans="1:15" x14ac:dyDescent="0.3">
      <c r="A25" s="31">
        <v>22</v>
      </c>
      <c r="B25" s="16" t="s">
        <v>61</v>
      </c>
      <c r="C25" s="16" t="s">
        <v>69</v>
      </c>
      <c r="D25" s="16" t="s">
        <v>137</v>
      </c>
      <c r="E25" s="16"/>
      <c r="F25" s="16">
        <v>40</v>
      </c>
      <c r="G25" s="18">
        <v>1</v>
      </c>
      <c r="H25" s="17" t="s">
        <v>38</v>
      </c>
      <c r="I25" s="17" t="s">
        <v>40</v>
      </c>
    </row>
    <row r="26" spans="1:15" x14ac:dyDescent="0.3">
      <c r="A26" s="31">
        <v>23</v>
      </c>
      <c r="B26" s="16" t="s">
        <v>135</v>
      </c>
      <c r="C26" s="16" t="s">
        <v>34</v>
      </c>
      <c r="D26" s="16" t="s">
        <v>136</v>
      </c>
      <c r="E26" s="16" t="s">
        <v>208</v>
      </c>
      <c r="F26" s="16">
        <v>14</v>
      </c>
      <c r="G26" s="18">
        <v>1</v>
      </c>
      <c r="H26" s="17" t="s">
        <v>38</v>
      </c>
      <c r="I26" s="17" t="s">
        <v>40</v>
      </c>
    </row>
    <row r="27" spans="1:15" x14ac:dyDescent="0.3">
      <c r="A27" s="31">
        <v>24</v>
      </c>
      <c r="B27" s="16" t="s">
        <v>101</v>
      </c>
      <c r="C27" s="16" t="s">
        <v>76</v>
      </c>
      <c r="D27" s="16" t="s">
        <v>102</v>
      </c>
      <c r="E27" s="16"/>
      <c r="F27" s="16">
        <v>11</v>
      </c>
      <c r="G27" s="18">
        <v>0.2</v>
      </c>
      <c r="H27" s="17" t="s">
        <v>46</v>
      </c>
      <c r="I27" s="17" t="s">
        <v>40</v>
      </c>
    </row>
    <row r="28" spans="1:15" x14ac:dyDescent="0.3">
      <c r="F28" s="36">
        <f>SUM(F24:F27)</f>
        <v>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be472c-b467-463e-b963-66c0881b33a2" xsi:nil="true"/>
    <lcf76f155ced4ddcb4097134ff3c332f xmlns="8315e492-ce1f-45aa-ab83-d0a1d077d82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BF4094DFC25114BA98D8ABEB263519A" ma:contentTypeVersion="19" ma:contentTypeDescription="Crear nuevo documento." ma:contentTypeScope="" ma:versionID="f1ff5c6ff2748316142ce6c727a64cbf">
  <xsd:schema xmlns:xsd="http://www.w3.org/2001/XMLSchema" xmlns:xs="http://www.w3.org/2001/XMLSchema" xmlns:p="http://schemas.microsoft.com/office/2006/metadata/properties" xmlns:ns2="8315e492-ce1f-45aa-ab83-d0a1d077d827" xmlns:ns3="5bbe472c-b467-463e-b963-66c0881b33a2" targetNamespace="http://schemas.microsoft.com/office/2006/metadata/properties" ma:root="true" ma:fieldsID="6fe77318f84e23ed5df0ebe317bc4902" ns2:_="" ns3:_="">
    <xsd:import namespace="8315e492-ce1f-45aa-ab83-d0a1d077d827"/>
    <xsd:import namespace="5bbe472c-b467-463e-b963-66c0881b33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5e492-ce1f-45aa-ab83-d0a1d077d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be472c-b467-463e-b963-66c0881b33a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6951aa3-56c9-4a6e-9deb-b32717a9ce09}" ma:internalName="TaxCatchAll" ma:showField="CatchAllData" ma:web="5bbe472c-b467-463e-b963-66c0881b33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8A8F5B-7A88-49C3-8F32-D32183FB6D6F}">
  <ds:schemaRefs>
    <ds:schemaRef ds:uri="http://schemas.microsoft.com/sharepoint/v3/contenttype/forms"/>
  </ds:schemaRefs>
</ds:datastoreItem>
</file>

<file path=customXml/itemProps2.xml><?xml version="1.0" encoding="utf-8"?>
<ds:datastoreItem xmlns:ds="http://schemas.openxmlformats.org/officeDocument/2006/customXml" ds:itemID="{241B7151-C0C6-4CEE-BBB1-DBE5352ADF6E}">
  <ds:schemaRefs>
    <ds:schemaRef ds:uri="http://purl.org/dc/term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infopath/2007/PartnerControls"/>
    <ds:schemaRef ds:uri="c093e402-c3a9-4887-a185-1ece730ed6c6"/>
    <ds:schemaRef ds:uri="30df730b-0fbd-4ae9-a3ca-4ed4919cb62c"/>
    <ds:schemaRef ds:uri="http://purl.org/dc/dcmitype/"/>
  </ds:schemaRefs>
</ds:datastoreItem>
</file>

<file path=customXml/itemProps3.xml><?xml version="1.0" encoding="utf-8"?>
<ds:datastoreItem xmlns:ds="http://schemas.openxmlformats.org/officeDocument/2006/customXml" ds:itemID="{3BB6139C-4DCD-4255-BA9A-76BEAA82FA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PILOTOS VIVIENDA GRAL</vt:lpstr>
      <vt:lpstr>RESUMEN AVANCE</vt:lpstr>
      <vt:lpstr>'PILOTOS VIVIENDA GRAL'!Área_de_impresión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Niño</dc:creator>
  <cp:keywords/>
  <dc:description/>
  <cp:lastModifiedBy>reimi vargas agudelo</cp:lastModifiedBy>
  <cp:revision/>
  <dcterms:created xsi:type="dcterms:W3CDTF">2024-08-28T17:28:16Z</dcterms:created>
  <dcterms:modified xsi:type="dcterms:W3CDTF">2025-12-28T17:50:35Z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0x0101000BF4094DFC25114BA98D8ABEB263519A</vt:lpwstr>
  </property>
  <property fmtid="{D5CDD505-2E9C-101B-9397-08002B2CF9AE}" pid="3" name="MediaServiceImageTags">
    <vt:lpwstr/>
  </property>
</Properties>
</file>